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2 (4)" sheetId="10" r:id="rId1"/>
    <sheet name="Sheet2 (3)" sheetId="8" r:id="rId2"/>
    <sheet name="Sheet2 (2)" sheetId="7" r:id="rId3"/>
    <sheet name="Sheet1 (3)" sheetId="6" r:id="rId4"/>
    <sheet name="Sheet1 (2)" sheetId="4" r:id="rId5"/>
    <sheet name="Sheet1" sheetId="1" r:id="rId6"/>
    <sheet name="Sheet2" sheetId="2" r:id="rId7"/>
    <sheet name="Sheet3" sheetId="3" r:id="rId8"/>
  </sheets>
  <definedNames>
    <definedName name="_xlnm.Print_Area" localSheetId="4">'Sheet1 (2)'!$A$2:$P$8</definedName>
    <definedName name="_xlnm.Print_Area" localSheetId="3">'Sheet1 (3)'!$A$9:$P$15</definedName>
    <definedName name="_xlnm.Print_Area" localSheetId="2">'Sheet2 (2)'!$A$1:$F$11</definedName>
    <definedName name="_xlnm.Print_Area" localSheetId="1">'Sheet2 (3)'!$A$1:$F$55</definedName>
    <definedName name="_xlnm.Print_Area" localSheetId="0">'Sheet2 (4)'!$A$1:$X$36</definedName>
    <definedName name="_xlnm.Print_Titles" localSheetId="1">'Sheet2 (3)'!$3:$4</definedName>
    <definedName name="_xlnm.Print_Titles" localSheetId="0">'Sheet2 (4)'!$3:$4</definedName>
  </definedNames>
  <calcPr calcId="125725"/>
</workbook>
</file>

<file path=xl/calcChain.xml><?xml version="1.0" encoding="utf-8"?>
<calcChain xmlns="http://schemas.openxmlformats.org/spreadsheetml/2006/main">
  <c r="X6" i="10"/>
  <c r="AB11"/>
  <c r="X12"/>
  <c r="S36"/>
  <c r="R36"/>
  <c r="Q36"/>
  <c r="L36"/>
  <c r="K36"/>
  <c r="S35"/>
  <c r="R35"/>
  <c r="Q35"/>
  <c r="L35"/>
  <c r="K35"/>
  <c r="E35"/>
  <c r="W10"/>
  <c r="Z24" i="8"/>
  <c r="AA33"/>
  <c r="M51"/>
  <c r="AA31"/>
  <c r="X29"/>
  <c r="X27"/>
  <c r="X28"/>
  <c r="W27"/>
  <c r="W28"/>
  <c r="G7"/>
  <c r="H28"/>
  <c r="H27"/>
  <c r="X5" i="10" l="1"/>
  <c r="T57" i="8"/>
  <c r="S57"/>
  <c r="R57"/>
  <c r="M57"/>
  <c r="L57"/>
  <c r="T56"/>
  <c r="S56"/>
  <c r="R56"/>
  <c r="M56"/>
  <c r="L56"/>
  <c r="E56"/>
  <c r="T28"/>
  <c r="S28"/>
  <c r="M28"/>
  <c r="L28"/>
  <c r="E28"/>
  <c r="T27"/>
  <c r="S27"/>
  <c r="M27"/>
  <c r="L27"/>
  <c r="D11" i="7"/>
  <c r="R11"/>
  <c r="Q7"/>
  <c r="Q8"/>
  <c r="Q9"/>
  <c r="Q6"/>
  <c r="P6"/>
  <c r="P9"/>
  <c r="P8"/>
  <c r="P7"/>
  <c r="O9"/>
  <c r="O8"/>
  <c r="L21"/>
  <c r="L11"/>
  <c r="K15"/>
  <c r="K14"/>
  <c r="E7"/>
  <c r="E8"/>
  <c r="L14"/>
  <c r="I7"/>
  <c r="I8"/>
  <c r="I9"/>
  <c r="I6"/>
  <c r="J6"/>
  <c r="J7"/>
  <c r="J9"/>
  <c r="J8"/>
  <c r="E38"/>
  <c r="O11" l="1"/>
  <c r="I11"/>
  <c r="I15" s="1"/>
  <c r="J11"/>
  <c r="J15" s="1"/>
  <c r="J16" s="1"/>
  <c r="E11"/>
  <c r="E40" s="1"/>
</calcChain>
</file>

<file path=xl/sharedStrings.xml><?xml version="1.0" encoding="utf-8"?>
<sst xmlns="http://schemas.openxmlformats.org/spreadsheetml/2006/main" count="395" uniqueCount="208">
  <si>
    <t>2018年福州市供销社综合改革发展专项资金项目预申报表</t>
    <phoneticPr fontId="4" type="noConversion"/>
  </si>
  <si>
    <t>序数</t>
    <phoneticPr fontId="4" type="noConversion"/>
  </si>
  <si>
    <t>项目名称</t>
    <phoneticPr fontId="4" type="noConversion"/>
  </si>
  <si>
    <t>项目单位</t>
    <phoneticPr fontId="4" type="noConversion"/>
  </si>
  <si>
    <t xml:space="preserve">建设内容（详细）
</t>
  </si>
  <si>
    <t>供销社持股(%)</t>
  </si>
  <si>
    <t>立项  日期</t>
    <phoneticPr fontId="4" type="noConversion"/>
  </si>
  <si>
    <t>县社是否已研究通过</t>
    <phoneticPr fontId="4" type="noConversion"/>
  </si>
  <si>
    <t>是否已入市社项目库</t>
    <phoneticPr fontId="4" type="noConversion"/>
  </si>
  <si>
    <r>
      <t>预算总投资</t>
    </r>
    <r>
      <rPr>
        <b/>
        <sz val="10"/>
        <color indexed="8"/>
        <rFont val="仿宋_GB2312"/>
        <family val="3"/>
        <charset val="134"/>
      </rPr>
      <t>（万元）</t>
    </r>
    <phoneticPr fontId="4" type="noConversion"/>
  </si>
  <si>
    <t>已投入资金（万元）</t>
    <phoneticPr fontId="4" type="noConversion"/>
  </si>
  <si>
    <t>年度计划投资</t>
    <phoneticPr fontId="4" type="noConversion"/>
  </si>
  <si>
    <r>
      <t>申请补助资金</t>
    </r>
    <r>
      <rPr>
        <b/>
        <sz val="10"/>
        <color indexed="8"/>
        <rFont val="仿宋_GB2312"/>
        <family val="3"/>
        <charset val="134"/>
      </rPr>
      <t>（万元）</t>
    </r>
    <phoneticPr fontId="4" type="noConversion"/>
  </si>
  <si>
    <t>预期完工年月</t>
    <phoneticPr fontId="4" type="noConversion"/>
  </si>
  <si>
    <t>审批情况</t>
    <phoneticPr fontId="4" type="noConversion"/>
  </si>
  <si>
    <t>当前进展</t>
    <phoneticPr fontId="4" type="noConversion"/>
  </si>
  <si>
    <t>备注</t>
    <phoneticPr fontId="4" type="noConversion"/>
  </si>
  <si>
    <t>福清东张三星电商商务综合服务中心建设项目</t>
  </si>
  <si>
    <t>东张供销社</t>
  </si>
  <si>
    <t>电商拓展需要，将原网点拆掉重建为三层综合服务建筑。占地154.16平方米，地上总建筑面积570.76平方米。</t>
    <phoneticPr fontId="13" type="noConversion"/>
  </si>
  <si>
    <t>是</t>
  </si>
  <si>
    <t>已审批</t>
  </si>
  <si>
    <t>正在规划</t>
    <phoneticPr fontId="4" type="noConversion"/>
  </si>
  <si>
    <t>新网</t>
  </si>
  <si>
    <t>福清市为农服务中心新建项目</t>
  </si>
  <si>
    <t>农资公司</t>
  </si>
  <si>
    <t>建设为农服务中心2400平方米，提升综合为农服务能力。</t>
    <phoneticPr fontId="4" type="noConversion"/>
  </si>
  <si>
    <t>永泰县益农生态专业合作社粮食加工厂</t>
    <phoneticPr fontId="1" type="noConversion"/>
  </si>
  <si>
    <t>永泰县益农生态专业合作社</t>
  </si>
  <si>
    <t>1、厂房整修；2、厂地600平方米灌注水泥地面；3、购置加工设备；4、建设精包装车间。</t>
    <phoneticPr fontId="1" type="noConversion"/>
  </si>
  <si>
    <t>是</t>
    <phoneticPr fontId="1" type="noConversion"/>
  </si>
  <si>
    <t>否</t>
    <phoneticPr fontId="1" type="noConversion"/>
  </si>
  <si>
    <t>永泰县惠农生态专业合作社基地改造（耕地平整）</t>
    <phoneticPr fontId="1" type="noConversion"/>
  </si>
  <si>
    <t>永泰县惠农生态专业合作社</t>
    <phoneticPr fontId="1" type="noConversion"/>
  </si>
  <si>
    <t>1、耕地平整；2、修整排水设施3、耕地田埂改造；4、基地通路延伸。</t>
    <phoneticPr fontId="1" type="noConversion"/>
  </si>
  <si>
    <t>是</t>
    <phoneticPr fontId="4" type="noConversion"/>
  </si>
  <si>
    <t>罗源县西洋花卉配送中心</t>
    <phoneticPr fontId="4" type="noConversion"/>
  </si>
  <si>
    <t>福建省罗源县农业生产资料联合总公司</t>
    <phoneticPr fontId="4" type="noConversion"/>
  </si>
  <si>
    <t>建设5000平米花卉批发交易市场及配送服务中心</t>
    <phoneticPr fontId="4" type="noConversion"/>
  </si>
  <si>
    <t>500万</t>
    <phoneticPr fontId="4" type="noConversion"/>
  </si>
  <si>
    <t>150万</t>
    <phoneticPr fontId="4" type="noConversion"/>
  </si>
  <si>
    <t>琅岐供销社吴庄购销处</t>
    <phoneticPr fontId="1" type="noConversion"/>
  </si>
  <si>
    <t>琅岐供销社</t>
    <phoneticPr fontId="1" type="noConversion"/>
  </si>
  <si>
    <t>原房屋破损需要改造，建成综合服务社</t>
    <phoneticPr fontId="1" type="noConversion"/>
  </si>
  <si>
    <t>%</t>
    <phoneticPr fontId="1" type="noConversion"/>
  </si>
  <si>
    <t>10月</t>
    <phoneticPr fontId="1" type="noConversion"/>
  </si>
  <si>
    <t>筹备</t>
    <phoneticPr fontId="1" type="noConversion"/>
  </si>
  <si>
    <t>2018年10月份</t>
    <phoneticPr fontId="1" type="noConversion"/>
  </si>
  <si>
    <t>未审批</t>
    <phoneticPr fontId="1" type="noConversion"/>
  </si>
  <si>
    <t>镇级的项目漳港供销合作社生产资料第一门市部</t>
    <phoneticPr fontId="1" type="noConversion"/>
  </si>
  <si>
    <t>罗源县西洋花卉综合服务中心</t>
    <phoneticPr fontId="4" type="noConversion"/>
  </si>
  <si>
    <t>总计</t>
    <phoneticPr fontId="4" type="noConversion"/>
  </si>
  <si>
    <t>（三）</t>
    <phoneticPr fontId="4" type="noConversion"/>
  </si>
  <si>
    <t>合计</t>
    <phoneticPr fontId="4" type="noConversion"/>
  </si>
  <si>
    <t>补助金额    （万元）</t>
    <phoneticPr fontId="4" type="noConversion"/>
  </si>
  <si>
    <t>项目总投资  （万元）</t>
    <phoneticPr fontId="4" type="noConversion"/>
  </si>
  <si>
    <t>申报范围</t>
    <phoneticPr fontId="4" type="noConversion"/>
  </si>
  <si>
    <t>序号</t>
    <phoneticPr fontId="4" type="noConversion"/>
  </si>
  <si>
    <t>“惠农工程”类</t>
  </si>
  <si>
    <t>（二）</t>
  </si>
  <si>
    <t>合计</t>
  </si>
  <si>
    <t>提升改造</t>
    <phoneticPr fontId="4" type="noConversion"/>
  </si>
  <si>
    <t>“新网工程”类</t>
  </si>
  <si>
    <t>（一）</t>
  </si>
  <si>
    <t>申报范围</t>
  </si>
  <si>
    <t>序 号</t>
    <phoneticPr fontId="4" type="noConversion"/>
  </si>
  <si>
    <t>附件1:</t>
    <phoneticPr fontId="4" type="noConversion"/>
  </si>
  <si>
    <t>社会化服务类</t>
    <phoneticPr fontId="1" type="noConversion"/>
  </si>
  <si>
    <t>罗源县西洋花卉综合服务平台建设项目</t>
    <phoneticPr fontId="4" type="noConversion"/>
  </si>
  <si>
    <t>新建与改扩建类</t>
    <phoneticPr fontId="1" type="noConversion"/>
  </si>
  <si>
    <t>琅岐供销社吴庄购销处提升改造项目</t>
    <phoneticPr fontId="1" type="noConversion"/>
  </si>
  <si>
    <t>定额补助类</t>
    <phoneticPr fontId="1" type="noConversion"/>
  </si>
  <si>
    <t>福清市东张三星综合服务中心提升改造项目</t>
    <phoneticPr fontId="1" type="noConversion"/>
  </si>
  <si>
    <t>连江电商</t>
    <phoneticPr fontId="1" type="noConversion"/>
  </si>
  <si>
    <t>东张</t>
    <phoneticPr fontId="1" type="noConversion"/>
  </si>
  <si>
    <t>罗源</t>
    <phoneticPr fontId="1" type="noConversion"/>
  </si>
  <si>
    <t>永泰</t>
    <phoneticPr fontId="1" type="noConversion"/>
  </si>
  <si>
    <t>琅岐</t>
    <phoneticPr fontId="1" type="noConversion"/>
  </si>
  <si>
    <t>合计</t>
    <phoneticPr fontId="1" type="noConversion"/>
  </si>
  <si>
    <t>庄稼医院</t>
    <phoneticPr fontId="1" type="noConversion"/>
  </si>
  <si>
    <t>惠农</t>
    <phoneticPr fontId="1" type="noConversion"/>
  </si>
  <si>
    <t>省新网</t>
    <phoneticPr fontId="1" type="noConversion"/>
  </si>
  <si>
    <t>市新网</t>
    <phoneticPr fontId="1" type="noConversion"/>
  </si>
  <si>
    <t>连江县供销电子商务有限公司惠农电商项目</t>
    <phoneticPr fontId="1" type="noConversion"/>
  </si>
  <si>
    <t>庄稼医院规范化建设</t>
    <phoneticPr fontId="30" type="noConversion"/>
  </si>
  <si>
    <t>闽侯县农资公司白沙第二经营部庄稼医院（村级）</t>
    <phoneticPr fontId="1" type="noConversion"/>
  </si>
  <si>
    <t>连江丹阳供销社虎山口生资经营部庄稼医院（县级）</t>
    <phoneticPr fontId="1" type="noConversion"/>
  </si>
  <si>
    <t>福州农资总公司庄稼医院（县级）</t>
    <phoneticPr fontId="1" type="noConversion"/>
  </si>
  <si>
    <t>连江琯头供销社第二生资经营部庄稼医院（乡镇级）</t>
    <phoneticPr fontId="1" type="noConversion"/>
  </si>
  <si>
    <t>连江敖江供销社杭下生资经营部庄稼医院（乡镇级）</t>
    <phoneticPr fontId="1" type="noConversion"/>
  </si>
  <si>
    <t>连江官坂供销社生资经营部庄稼医院（乡镇级）</t>
    <phoneticPr fontId="1" type="noConversion"/>
  </si>
  <si>
    <r>
      <t>201</t>
    </r>
    <r>
      <rPr>
        <sz val="22"/>
        <rFont val="方正小标宋简体"/>
        <family val="4"/>
        <charset val="134"/>
      </rPr>
      <t>8</t>
    </r>
    <r>
      <rPr>
        <sz val="22"/>
        <rFont val="方正小标宋简体"/>
        <family val="4"/>
        <charset val="134"/>
      </rPr>
      <t>年福州市供销社综合改革发展专项资金拟支持项目情况表</t>
    </r>
    <phoneticPr fontId="4" type="noConversion"/>
  </si>
  <si>
    <t>永泰县惠农生态专业合作社水稻产加销项目</t>
    <phoneticPr fontId="4" type="noConversion"/>
  </si>
  <si>
    <t>拟补助资金</t>
    <phoneticPr fontId="1" type="noConversion"/>
  </si>
  <si>
    <t>合计</t>
    <phoneticPr fontId="1" type="noConversion"/>
  </si>
  <si>
    <t>总计</t>
    <phoneticPr fontId="1" type="noConversion"/>
  </si>
  <si>
    <t>“新网工程”类</t>
    <phoneticPr fontId="1" type="noConversion"/>
  </si>
  <si>
    <t>连江县供销电子商务有限公司惠农电商项目</t>
    <phoneticPr fontId="1" type="noConversion"/>
  </si>
  <si>
    <t>社会化服务类</t>
    <phoneticPr fontId="1" type="noConversion"/>
  </si>
  <si>
    <t>（二）</t>
    <phoneticPr fontId="1" type="noConversion"/>
  </si>
  <si>
    <t>“惠农工程”类</t>
    <phoneticPr fontId="1" type="noConversion"/>
  </si>
  <si>
    <t>罗源县西洋花卉综合服务平台建设项目</t>
    <phoneticPr fontId="4" type="noConversion"/>
  </si>
  <si>
    <t>永泰县惠农生态专业合作社水稻产加销项目</t>
    <phoneticPr fontId="4" type="noConversion"/>
  </si>
  <si>
    <t>市供销社综合改革发展专项资金项目</t>
    <phoneticPr fontId="1" type="noConversion"/>
  </si>
  <si>
    <t>福清市阳下供销社农资物流配送中心建设项目(一期）</t>
    <phoneticPr fontId="1" type="noConversion"/>
  </si>
  <si>
    <t>新建与改扩建类</t>
    <phoneticPr fontId="1" type="noConversion"/>
  </si>
  <si>
    <t>福清市东张三星综合服务中心提升改造项目</t>
    <phoneticPr fontId="1" type="noConversion"/>
  </si>
  <si>
    <t>琅岐供销社吴庄购销处提升改造项目</t>
    <phoneticPr fontId="1" type="noConversion"/>
  </si>
  <si>
    <t>闽侯县农资公司白沙第二经营部庄稼医院（村级）</t>
    <phoneticPr fontId="1" type="noConversion"/>
  </si>
  <si>
    <t>永泰县益农生态农业专业合作社水稻产加销项目(二期）</t>
    <phoneticPr fontId="1" type="noConversion"/>
  </si>
  <si>
    <t>社会化服务类</t>
    <phoneticPr fontId="4" type="noConversion"/>
  </si>
  <si>
    <t>闽侯县竹岐供销社庄稼医院（乡镇级）</t>
    <phoneticPr fontId="1" type="noConversion"/>
  </si>
  <si>
    <t>庄稼医院规范化建设</t>
    <phoneticPr fontId="4" type="noConversion"/>
  </si>
  <si>
    <t>永泰县大洋供销社庄稼医院（乡镇级）</t>
    <phoneticPr fontId="1" type="noConversion"/>
  </si>
  <si>
    <t>闽清县下祝供销社庄稼医院（乡镇级）</t>
    <phoneticPr fontId="1" type="noConversion"/>
  </si>
  <si>
    <t>罗源县农资公司西兰门市部庄稼医院（乡镇级）</t>
    <phoneticPr fontId="1" type="noConversion"/>
  </si>
  <si>
    <t>福清龙田友平庄稼医院（乡镇级）</t>
    <phoneticPr fontId="1" type="noConversion"/>
  </si>
  <si>
    <t>长乐区金峰供销社庄稼医院（乡镇级）</t>
    <phoneticPr fontId="1" type="noConversion"/>
  </si>
  <si>
    <t>庄稼医院规范化建设</t>
    <phoneticPr fontId="4" type="noConversion"/>
  </si>
  <si>
    <t>连江琯头供销社第二生资经营部庄稼医院（乡镇级）</t>
    <phoneticPr fontId="1" type="noConversion"/>
  </si>
  <si>
    <t>改造提升福清市江阴供销社</t>
    <phoneticPr fontId="1" type="noConversion"/>
  </si>
  <si>
    <t>基层社</t>
    <phoneticPr fontId="1" type="noConversion"/>
  </si>
  <si>
    <t>改造提升长乐区古槐供销社</t>
    <phoneticPr fontId="1" type="noConversion"/>
  </si>
  <si>
    <t>改造提升闽侯县城关供销社</t>
    <phoneticPr fontId="1" type="noConversion"/>
  </si>
  <si>
    <t>改造提升闽侯县上街供销社</t>
    <phoneticPr fontId="1" type="noConversion"/>
  </si>
  <si>
    <t>改造提升永泰县梧桐供销社</t>
    <phoneticPr fontId="1" type="noConversion"/>
  </si>
  <si>
    <t>改造提升罗源县鉴江供销社</t>
    <phoneticPr fontId="1" type="noConversion"/>
  </si>
  <si>
    <t>改造提升罗源县起步供销社</t>
    <phoneticPr fontId="1" type="noConversion"/>
  </si>
  <si>
    <t>改造提升连江县安凯供销社</t>
    <phoneticPr fontId="1" type="noConversion"/>
  </si>
  <si>
    <t>改造提升连江县东湖供销社</t>
    <phoneticPr fontId="1" type="noConversion"/>
  </si>
  <si>
    <t>5（省级2万，市级3万）</t>
    <phoneticPr fontId="1" type="noConversion"/>
  </si>
  <si>
    <t>福清市农村社区综合维修服务示范县建设</t>
    <phoneticPr fontId="1" type="noConversion"/>
  </si>
  <si>
    <t>维修体系</t>
    <phoneticPr fontId="1" type="noConversion"/>
  </si>
  <si>
    <t>35（省级15万，市级20万）</t>
    <phoneticPr fontId="1" type="noConversion"/>
  </si>
  <si>
    <t>改造提升连江县马鼻供销社（透堡分社）</t>
    <phoneticPr fontId="1" type="noConversion"/>
  </si>
  <si>
    <t>改造提升福清市东张供销社（墩头村级综合服务社）</t>
    <phoneticPr fontId="1" type="noConversion"/>
  </si>
  <si>
    <t>综合服务社</t>
    <phoneticPr fontId="1" type="noConversion"/>
  </si>
  <si>
    <t>改造提升永泰县大洋供销合作社（大洋吉丰贸易商行）</t>
    <phoneticPr fontId="1" type="noConversion"/>
  </si>
  <si>
    <t>改造提升永泰县嵩口供销合作社（嵩阳购物广场）</t>
    <phoneticPr fontId="1" type="noConversion"/>
  </si>
  <si>
    <t>改造提升罗源县飞竹供销合作社（飞竹综合服务社）</t>
    <phoneticPr fontId="1" type="noConversion"/>
  </si>
  <si>
    <t>改造提升罗源县起步供销合作社（起步综合服务社）</t>
    <phoneticPr fontId="1" type="noConversion"/>
  </si>
  <si>
    <t>改造提升罗源县城郊供销合作社（城郊综合服务社）</t>
    <phoneticPr fontId="1" type="noConversion"/>
  </si>
  <si>
    <t>改造提升连江县长龙供销社（建庄综合服务社）</t>
    <phoneticPr fontId="1" type="noConversion"/>
  </si>
  <si>
    <t>改造提升连江县筱埕供销社（大埕综合服务社）</t>
    <phoneticPr fontId="1" type="noConversion"/>
  </si>
  <si>
    <t>改造提升福州市亭江供销社（长安综合服务社）</t>
    <phoneticPr fontId="1" type="noConversion"/>
  </si>
  <si>
    <t>改造提升福州市仓山供销社（霞湖门市部）</t>
    <phoneticPr fontId="1" type="noConversion"/>
  </si>
  <si>
    <t>改造提升永泰县益农生态农业专业合作社（市社示范建设项目）</t>
    <phoneticPr fontId="1" type="noConversion"/>
  </si>
  <si>
    <t>专业合作社</t>
    <phoneticPr fontId="1" type="noConversion"/>
  </si>
  <si>
    <t>福清市龙田供销社（创建全国标杆社）</t>
    <phoneticPr fontId="1" type="noConversion"/>
  </si>
  <si>
    <t>全国标杆社</t>
    <phoneticPr fontId="1" type="noConversion"/>
  </si>
  <si>
    <t>闽侯县南屿供销社（创建全国标杆社）</t>
    <phoneticPr fontId="1" type="noConversion"/>
  </si>
  <si>
    <t>福州市新店供销社（创建全国标杆社）</t>
    <phoneticPr fontId="1" type="noConversion"/>
  </si>
  <si>
    <t>罗源县大美西洋花卉专业合作社联合社（市社示范建设项目）</t>
    <phoneticPr fontId="1" type="noConversion"/>
  </si>
  <si>
    <t>联合社</t>
    <phoneticPr fontId="1" type="noConversion"/>
  </si>
  <si>
    <t>罗源县果然鲜水果专业合作社联合社（市社示范建设项目）</t>
    <phoneticPr fontId="1" type="noConversion"/>
  </si>
  <si>
    <t>福州农资总公司庄稼医院（县级）</t>
    <phoneticPr fontId="1" type="noConversion"/>
  </si>
  <si>
    <t>庄稼医院规范化建设</t>
    <phoneticPr fontId="4" type="noConversion"/>
  </si>
  <si>
    <t>改造提升连江县琯头供销社（塘头综合服务社）</t>
    <phoneticPr fontId="1" type="noConversion"/>
  </si>
  <si>
    <t>改造提升福州市城门供销社（黄山综合店）</t>
    <phoneticPr fontId="1" type="noConversion"/>
  </si>
  <si>
    <t>2018年省级新网工程和惠农工程专项资金与市供销社综合改革发展专项资金项目拟支持项目情况表</t>
    <phoneticPr fontId="4" type="noConversion"/>
  </si>
  <si>
    <t>拟补助资金        (万元)</t>
    <phoneticPr fontId="1" type="noConversion"/>
  </si>
  <si>
    <t>总计</t>
    <phoneticPr fontId="1" type="noConversion"/>
  </si>
  <si>
    <t>合计</t>
    <phoneticPr fontId="1" type="noConversion"/>
  </si>
  <si>
    <t>总计</t>
    <phoneticPr fontId="1" type="noConversion"/>
  </si>
  <si>
    <t>省级新网工程与惠农工程专项资金项目</t>
    <phoneticPr fontId="1" type="noConversion"/>
  </si>
  <si>
    <t>新网工程专项资金</t>
    <phoneticPr fontId="1" type="noConversion"/>
  </si>
  <si>
    <t>惠农工程专项资金</t>
    <phoneticPr fontId="1" type="noConversion"/>
  </si>
  <si>
    <t>新网工程和惠农工程专项资金</t>
    <phoneticPr fontId="1" type="noConversion"/>
  </si>
  <si>
    <t>连江县琯头供销社第二生资经营部庄稼医院（乡镇级）</t>
    <phoneticPr fontId="1" type="noConversion"/>
  </si>
  <si>
    <t>连江县敖江供销社杭下生资经营部庄稼医院（乡镇级）</t>
    <phoneticPr fontId="1" type="noConversion"/>
  </si>
  <si>
    <t>连江县官坂供销社生资经营部庄稼医院（乡镇级）</t>
    <phoneticPr fontId="1" type="noConversion"/>
  </si>
  <si>
    <t>序 号</t>
    <phoneticPr fontId="4" type="noConversion"/>
  </si>
  <si>
    <t>项目名称</t>
    <phoneticPr fontId="4" type="noConversion"/>
  </si>
  <si>
    <t>项目总投资  （万元）</t>
    <phoneticPr fontId="4" type="noConversion"/>
  </si>
  <si>
    <t>补助金额    （万元）</t>
    <phoneticPr fontId="4" type="noConversion"/>
  </si>
  <si>
    <t>原先</t>
    <phoneticPr fontId="1" type="noConversion"/>
  </si>
  <si>
    <t>福清市惠农电子商务有限公司福州运营服务中心建设项目</t>
    <phoneticPr fontId="1" type="noConversion"/>
  </si>
  <si>
    <t>仓山供销社大学生“双创”涉农项目孵化平台建设项目（二期）</t>
    <phoneticPr fontId="1" type="noConversion"/>
  </si>
  <si>
    <t>改造提升连江县马鼻供销社（透堡分社）</t>
    <phoneticPr fontId="1" type="noConversion"/>
  </si>
  <si>
    <t>基层社</t>
    <phoneticPr fontId="1" type="noConversion"/>
  </si>
  <si>
    <t>福清市农村社区综合维修服务示范县建设</t>
    <phoneticPr fontId="1" type="noConversion"/>
  </si>
  <si>
    <t>维修体系</t>
    <phoneticPr fontId="1" type="noConversion"/>
  </si>
  <si>
    <t>改造提升连江县东湖供销社</t>
    <phoneticPr fontId="1" type="noConversion"/>
  </si>
  <si>
    <t>改造提升福清市东张供销社（墩头村级综合服务社）</t>
    <phoneticPr fontId="1" type="noConversion"/>
  </si>
  <si>
    <t>综合服务社</t>
    <phoneticPr fontId="1" type="noConversion"/>
  </si>
  <si>
    <t>改造提升永泰县大洋供销合作社（大洋吉丰贸易商行）</t>
    <phoneticPr fontId="1" type="noConversion"/>
  </si>
  <si>
    <t>改造提升永泰县嵩口供销合作社（嵩阳购物广场）</t>
    <phoneticPr fontId="1" type="noConversion"/>
  </si>
  <si>
    <t>改造提升罗源县起步供销合作社（起步综合服务社）</t>
    <phoneticPr fontId="1" type="noConversion"/>
  </si>
  <si>
    <t>改造提升罗源县城郊供销合作社（城郊综合服务社）</t>
    <phoneticPr fontId="1" type="noConversion"/>
  </si>
  <si>
    <t>改造提升连江县长龙供销社（建庄综合服务社）</t>
    <phoneticPr fontId="1" type="noConversion"/>
  </si>
  <si>
    <t>改造提升连江县筱埕供销社（大埕综合服务社）</t>
    <phoneticPr fontId="1" type="noConversion"/>
  </si>
  <si>
    <t>改造提升连江县琯头供销社（塘头综合服务社）</t>
    <phoneticPr fontId="1" type="noConversion"/>
  </si>
  <si>
    <t>改造提升福州市城门供销社（黄山综合店）</t>
    <phoneticPr fontId="1" type="noConversion"/>
  </si>
  <si>
    <t>改造提升福州市仓山供销社（霞湖门市部）</t>
    <phoneticPr fontId="1" type="noConversion"/>
  </si>
  <si>
    <t>改造提升永泰县益农生态农业专业合作社（市社示范建设项目）</t>
    <phoneticPr fontId="1" type="noConversion"/>
  </si>
  <si>
    <t>专业合作社</t>
    <phoneticPr fontId="1" type="noConversion"/>
  </si>
  <si>
    <t>改造提升永泰县瑞江生态农业专业合作社（市社示范建设项目）</t>
    <phoneticPr fontId="1" type="noConversion"/>
  </si>
  <si>
    <t>全国标杆社</t>
    <phoneticPr fontId="1" type="noConversion"/>
  </si>
  <si>
    <t>罗源县大美西洋农业专业合作社联合社（市社示范建设项目）</t>
    <phoneticPr fontId="1" type="noConversion"/>
  </si>
  <si>
    <t>联合社</t>
    <phoneticPr fontId="1" type="noConversion"/>
  </si>
  <si>
    <t>罗源县果然鲜水果专业合作社联合社（市社示范建设项目）</t>
    <phoneticPr fontId="1" type="noConversion"/>
  </si>
  <si>
    <t>补助资金  （万元）</t>
    <phoneticPr fontId="4" type="noConversion"/>
  </si>
  <si>
    <t>新建与改扩建类</t>
    <phoneticPr fontId="4" type="noConversion"/>
  </si>
  <si>
    <t>福清市龙田供销社（培育全国标杆社）</t>
    <phoneticPr fontId="1" type="noConversion"/>
  </si>
  <si>
    <t>闽侯县南屿供销社（培育全国标杆社）</t>
    <phoneticPr fontId="1" type="noConversion"/>
  </si>
  <si>
    <t>福州供销雪美农业服务有限公司为农服务(育苗及水稻加工）项目（一期）</t>
    <phoneticPr fontId="1" type="noConversion"/>
  </si>
  <si>
    <t>附件:</t>
    <phoneticPr fontId="4" type="noConversion"/>
  </si>
  <si>
    <t>2018年市供销社综合改革发展专项资金拟分配表</t>
    <phoneticPr fontId="4" type="noConversion"/>
  </si>
</sst>
</file>

<file path=xl/styles.xml><?xml version="1.0" encoding="utf-8"?>
<styleSheet xmlns="http://schemas.openxmlformats.org/spreadsheetml/2006/main">
  <numFmts count="2">
    <numFmt numFmtId="176" formatCode="0_ "/>
    <numFmt numFmtId="177" formatCode="0.0_ "/>
  </numFmts>
  <fonts count="43">
    <font>
      <sz val="11"/>
      <color theme="1"/>
      <name val="宋体"/>
      <family val="2"/>
      <charset val="134"/>
      <scheme val="minor"/>
    </font>
    <font>
      <sz val="9"/>
      <name val="宋体"/>
      <family val="2"/>
      <charset val="134"/>
      <scheme val="minor"/>
    </font>
    <font>
      <sz val="11"/>
      <color theme="1"/>
      <name val="宋体"/>
      <family val="3"/>
      <charset val="134"/>
      <scheme val="minor"/>
    </font>
    <font>
      <b/>
      <sz val="18"/>
      <name val="方正小标宋简体"/>
      <family val="4"/>
      <charset val="134"/>
    </font>
    <font>
      <sz val="9"/>
      <name val="宋体"/>
      <family val="3"/>
      <charset val="134"/>
    </font>
    <font>
      <b/>
      <sz val="12"/>
      <name val="宋体"/>
      <family val="3"/>
      <charset val="134"/>
    </font>
    <font>
      <b/>
      <sz val="12"/>
      <color indexed="8"/>
      <name val="仿宋_GB2312"/>
      <family val="3"/>
      <charset val="134"/>
    </font>
    <font>
      <b/>
      <sz val="10"/>
      <color indexed="8"/>
      <name val="宋体"/>
      <family val="3"/>
      <charset val="134"/>
    </font>
    <font>
      <b/>
      <sz val="10"/>
      <name val="宋体"/>
      <family val="3"/>
      <charset val="134"/>
    </font>
    <font>
      <b/>
      <sz val="10"/>
      <color indexed="8"/>
      <name val="仿宋_GB2312"/>
      <family val="3"/>
      <charset val="134"/>
    </font>
    <font>
      <b/>
      <sz val="12"/>
      <name val="仿宋_GB2312"/>
      <family val="3"/>
      <charset val="134"/>
    </font>
    <font>
      <sz val="11"/>
      <color rgb="FFFF0000"/>
      <name val="宋体"/>
      <family val="3"/>
      <charset val="134"/>
      <scheme val="minor"/>
    </font>
    <font>
      <sz val="11"/>
      <color rgb="FFFF0000"/>
      <name val="宋体"/>
      <family val="3"/>
      <charset val="134"/>
      <scheme val="minor"/>
    </font>
    <font>
      <sz val="9"/>
      <name val="宋体"/>
      <family val="3"/>
      <charset val="134"/>
      <scheme val="minor"/>
    </font>
    <font>
      <sz val="12"/>
      <color rgb="FFFF0000"/>
      <name val="仿宋_GB2312"/>
      <family val="3"/>
      <charset val="134"/>
    </font>
    <font>
      <sz val="12"/>
      <color indexed="8"/>
      <name val="宋体"/>
      <family val="3"/>
      <charset val="134"/>
      <scheme val="minor"/>
    </font>
    <font>
      <sz val="12"/>
      <name val="宋体"/>
      <family val="3"/>
      <charset val="134"/>
    </font>
    <font>
      <sz val="12"/>
      <name val="宋体"/>
      <family val="3"/>
      <charset val="134"/>
      <scheme val="minor"/>
    </font>
    <font>
      <b/>
      <sz val="12"/>
      <name val="宋体"/>
      <family val="3"/>
      <charset val="134"/>
      <scheme val="minor"/>
    </font>
    <font>
      <b/>
      <sz val="12"/>
      <color indexed="8"/>
      <name val="宋体"/>
      <family val="3"/>
      <charset val="134"/>
      <scheme val="minor"/>
    </font>
    <font>
      <b/>
      <sz val="14"/>
      <name val="仿宋"/>
      <family val="3"/>
      <charset val="134"/>
    </font>
    <font>
      <sz val="12"/>
      <name val="仿宋_GB2312"/>
      <family val="3"/>
      <charset val="134"/>
    </font>
    <font>
      <sz val="12"/>
      <color indexed="8"/>
      <name val="仿宋_GB2312"/>
      <family val="3"/>
      <charset val="134"/>
    </font>
    <font>
      <b/>
      <sz val="14"/>
      <name val="仿宋_GB2312"/>
      <family val="3"/>
      <charset val="134"/>
    </font>
    <font>
      <sz val="12"/>
      <name val="仿宋"/>
      <family val="3"/>
      <charset val="134"/>
    </font>
    <font>
      <b/>
      <sz val="22"/>
      <name val="方正小标宋简体"/>
      <family val="4"/>
      <charset val="134"/>
    </font>
    <font>
      <sz val="22"/>
      <name val="方正小标宋简体"/>
      <family val="4"/>
      <charset val="134"/>
    </font>
    <font>
      <sz val="11"/>
      <color theme="1"/>
      <name val="宋体"/>
      <family val="3"/>
      <charset val="134"/>
      <scheme val="minor"/>
    </font>
    <font>
      <sz val="12"/>
      <color theme="1"/>
      <name val="宋体"/>
      <family val="3"/>
      <charset val="134"/>
      <scheme val="minor"/>
    </font>
    <font>
      <sz val="12"/>
      <color rgb="FFFF0000"/>
      <name val="宋体"/>
      <family val="3"/>
      <charset val="134"/>
    </font>
    <font>
      <sz val="9"/>
      <name val="宋体"/>
      <family val="3"/>
      <charset val="134"/>
    </font>
    <font>
      <sz val="10"/>
      <name val="黑体"/>
      <family val="3"/>
      <charset val="134"/>
    </font>
    <font>
      <sz val="11"/>
      <color theme="1"/>
      <name val="仿宋_GB2312"/>
      <family val="3"/>
      <charset val="134"/>
    </font>
    <font>
      <sz val="14"/>
      <name val="仿宋_GB2312"/>
      <family val="3"/>
      <charset val="134"/>
    </font>
    <font>
      <sz val="12"/>
      <color theme="1"/>
      <name val="仿宋_GB2312"/>
      <family val="3"/>
      <charset val="134"/>
    </font>
    <font>
      <b/>
      <sz val="16"/>
      <name val="仿宋_GB2312"/>
      <family val="3"/>
      <charset val="134"/>
    </font>
    <font>
      <sz val="18"/>
      <name val="方正小标宋简体"/>
      <family val="4"/>
      <charset val="134"/>
    </font>
    <font>
      <b/>
      <sz val="16"/>
      <name val="仿宋"/>
      <family val="3"/>
      <charset val="134"/>
    </font>
    <font>
      <sz val="16"/>
      <name val="宋体"/>
      <family val="3"/>
      <charset val="134"/>
    </font>
    <font>
      <b/>
      <sz val="16"/>
      <name val="宋体"/>
      <family val="3"/>
      <charset val="134"/>
    </font>
    <font>
      <b/>
      <sz val="14"/>
      <name val="宋体"/>
      <family val="3"/>
      <charset val="134"/>
    </font>
    <font>
      <sz val="16"/>
      <name val="黑体"/>
      <family val="3"/>
      <charset val="134"/>
    </font>
    <font>
      <sz val="18"/>
      <name val="宋体"/>
      <family val="3"/>
      <charset val="134"/>
    </font>
  </fonts>
  <fills count="5">
    <fill>
      <patternFill patternType="none"/>
    </fill>
    <fill>
      <patternFill patternType="gray125"/>
    </fill>
    <fill>
      <patternFill patternType="solid">
        <fgColor theme="0"/>
        <bgColor indexed="64"/>
      </patternFill>
    </fill>
    <fill>
      <patternFill patternType="solid">
        <fgColor indexed="10"/>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auto="1"/>
      </right>
      <top/>
      <bottom style="thin">
        <color auto="1"/>
      </bottom>
      <diagonal/>
    </border>
    <border>
      <left style="thin">
        <color auto="1"/>
      </left>
      <right/>
      <top/>
      <bottom style="thin">
        <color auto="1"/>
      </bottom>
      <diagonal/>
    </border>
  </borders>
  <cellStyleXfs count="3">
    <xf numFmtId="0" fontId="0" fillId="0" borderId="0">
      <alignment vertical="center"/>
    </xf>
    <xf numFmtId="0" fontId="2" fillId="0" borderId="0">
      <alignment vertical="center"/>
    </xf>
    <xf numFmtId="0" fontId="16" fillId="0" borderId="0">
      <alignment vertical="center"/>
    </xf>
  </cellStyleXfs>
  <cellXfs count="181">
    <xf numFmtId="0" fontId="0" fillId="0" borderId="0" xfId="0">
      <alignment vertical="center"/>
    </xf>
    <xf numFmtId="0" fontId="2" fillId="0" borderId="0" xfId="1">
      <alignment vertical="center"/>
    </xf>
    <xf numFmtId="0" fontId="5" fillId="0" borderId="1" xfId="1" applyFont="1" applyBorder="1" applyAlignment="1">
      <alignment horizontal="center" vertical="center"/>
    </xf>
    <xf numFmtId="0" fontId="6" fillId="0" borderId="1" xfId="1" applyFont="1" applyBorder="1" applyAlignment="1">
      <alignment horizontal="center" vertical="center"/>
    </xf>
    <xf numFmtId="0" fontId="7" fillId="0" borderId="1" xfId="1" applyNumberFormat="1" applyFont="1" applyFill="1" applyBorder="1" applyAlignment="1" applyProtection="1">
      <alignment horizontal="center" vertical="center" wrapText="1"/>
    </xf>
    <xf numFmtId="0" fontId="8" fillId="0" borderId="1" xfId="1"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1" applyNumberFormat="1" applyFont="1" applyBorder="1" applyAlignment="1">
      <alignment horizontal="center" vertical="center" wrapText="1"/>
    </xf>
    <xf numFmtId="0" fontId="6" fillId="0" borderId="1" xfId="1" applyNumberFormat="1" applyFont="1" applyFill="1" applyBorder="1" applyAlignment="1">
      <alignment horizontal="center" vertical="center" wrapText="1"/>
    </xf>
    <xf numFmtId="0" fontId="10" fillId="0" borderId="1" xfId="1" applyFont="1" applyBorder="1" applyAlignment="1">
      <alignment horizontal="center" vertical="center"/>
    </xf>
    <xf numFmtId="0" fontId="2" fillId="2" borderId="1" xfId="1" applyFill="1" applyBorder="1" applyAlignment="1">
      <alignment horizontal="center" vertical="center"/>
    </xf>
    <xf numFmtId="0" fontId="11" fillId="2" borderId="1" xfId="1" applyFont="1" applyFill="1" applyBorder="1" applyAlignment="1">
      <alignment vertical="center" wrapText="1"/>
    </xf>
    <xf numFmtId="0" fontId="12" fillId="2" borderId="1" xfId="1" applyFont="1" applyFill="1" applyBorder="1" applyAlignment="1">
      <alignment vertical="center" wrapText="1"/>
    </xf>
    <xf numFmtId="9" fontId="12" fillId="2" borderId="1" xfId="1" applyNumberFormat="1" applyFont="1" applyFill="1" applyBorder="1" applyAlignment="1">
      <alignment horizontal="center" vertical="center" wrapText="1"/>
    </xf>
    <xf numFmtId="31" fontId="12" fillId="2" borderId="1" xfId="1" applyNumberFormat="1" applyFont="1" applyFill="1" applyBorder="1" applyAlignment="1">
      <alignment horizontal="center" vertical="center" wrapText="1"/>
    </xf>
    <xf numFmtId="0" fontId="12" fillId="2" borderId="1" xfId="1" applyFont="1" applyFill="1" applyBorder="1" applyAlignment="1">
      <alignment horizontal="center" vertical="center" wrapText="1"/>
    </xf>
    <xf numFmtId="0" fontId="12" fillId="2" borderId="1" xfId="1" applyFont="1" applyFill="1" applyBorder="1" applyAlignment="1">
      <alignment horizontal="center" vertical="center"/>
    </xf>
    <xf numFmtId="0" fontId="14" fillId="2" borderId="1" xfId="1" applyNumberFormat="1" applyFont="1" applyFill="1" applyBorder="1" applyAlignment="1">
      <alignment horizontal="center" vertical="center" wrapText="1"/>
    </xf>
    <xf numFmtId="0" fontId="2" fillId="2" borderId="1" xfId="1" applyFill="1" applyBorder="1">
      <alignment vertical="center"/>
    </xf>
    <xf numFmtId="0" fontId="2" fillId="2" borderId="2" xfId="1" applyFill="1" applyBorder="1">
      <alignment vertical="center"/>
    </xf>
    <xf numFmtId="0" fontId="11" fillId="2" borderId="3" xfId="1" applyFont="1" applyFill="1" applyBorder="1" applyAlignment="1">
      <alignment vertical="center" wrapText="1"/>
    </xf>
    <xf numFmtId="0" fontId="12" fillId="2" borderId="4" xfId="1" applyFont="1" applyFill="1" applyBorder="1">
      <alignment vertical="center"/>
    </xf>
    <xf numFmtId="9" fontId="12" fillId="2" borderId="2" xfId="1" applyNumberFormat="1" applyFont="1" applyFill="1" applyBorder="1" applyAlignment="1">
      <alignment horizontal="center" vertical="center"/>
    </xf>
    <xf numFmtId="0" fontId="11" fillId="2" borderId="1" xfId="1" applyFont="1" applyFill="1" applyBorder="1" applyAlignment="1">
      <alignment horizontal="center" vertical="center"/>
    </xf>
    <xf numFmtId="0" fontId="2" fillId="2" borderId="0" xfId="1" applyFill="1" applyBorder="1">
      <alignment vertical="center"/>
    </xf>
    <xf numFmtId="0" fontId="2" fillId="2" borderId="1" xfId="1" applyFill="1" applyBorder="1" applyAlignment="1">
      <alignment vertical="center" wrapText="1"/>
    </xf>
    <xf numFmtId="0" fontId="2" fillId="2" borderId="1" xfId="1" applyFill="1" applyBorder="1" applyAlignment="1">
      <alignment horizontal="center" vertical="center" wrapText="1"/>
    </xf>
    <xf numFmtId="0" fontId="16" fillId="0" borderId="1" xfId="1" applyFont="1" applyBorder="1" applyAlignment="1">
      <alignment horizontal="center" vertical="center"/>
    </xf>
    <xf numFmtId="0" fontId="17" fillId="0" borderId="1" xfId="1" applyFont="1" applyFill="1" applyBorder="1" applyAlignment="1">
      <alignment horizontal="left" vertical="center" wrapText="1"/>
    </xf>
    <xf numFmtId="0" fontId="15" fillId="0" borderId="1" xfId="1" applyFont="1" applyFill="1" applyBorder="1" applyAlignment="1">
      <alignment vertical="center" wrapText="1"/>
    </xf>
    <xf numFmtId="0" fontId="15" fillId="0" borderId="1" xfId="1" applyFont="1" applyFill="1" applyBorder="1" applyAlignment="1">
      <alignment horizontal="left" vertical="center" wrapText="1"/>
    </xf>
    <xf numFmtId="9" fontId="15" fillId="0" borderId="1" xfId="1" applyNumberFormat="1" applyFont="1" applyFill="1" applyBorder="1" applyAlignment="1">
      <alignment horizontal="center" vertical="center" wrapText="1"/>
    </xf>
    <xf numFmtId="0" fontId="18" fillId="0" borderId="1" xfId="1" applyNumberFormat="1" applyFont="1" applyFill="1" applyBorder="1" applyAlignment="1" applyProtection="1">
      <alignment horizontal="center" vertical="center" wrapText="1"/>
    </xf>
    <xf numFmtId="0" fontId="15"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5" fillId="0" borderId="1" xfId="1" applyNumberFormat="1" applyFont="1" applyBorder="1" applyAlignment="1">
      <alignment horizontal="center" vertical="center" wrapText="1"/>
    </xf>
    <xf numFmtId="0" fontId="17" fillId="0" borderId="1" xfId="1" applyFont="1" applyFill="1" applyBorder="1" applyAlignment="1">
      <alignment horizontal="center" vertical="center" wrapText="1"/>
    </xf>
    <xf numFmtId="0" fontId="19" fillId="0" borderId="1" xfId="1" applyNumberFormat="1" applyFont="1" applyFill="1" applyBorder="1" applyAlignment="1">
      <alignment horizontal="center" vertical="center" wrapText="1"/>
    </xf>
    <xf numFmtId="0" fontId="2" fillId="0" borderId="1" xfId="1" applyBorder="1" applyAlignment="1">
      <alignment vertical="center" wrapText="1"/>
    </xf>
    <xf numFmtId="0" fontId="2" fillId="0" borderId="1" xfId="1" applyBorder="1" applyAlignment="1">
      <alignment horizontal="center" vertical="center"/>
    </xf>
    <xf numFmtId="0" fontId="2" fillId="0" borderId="1" xfId="1" applyBorder="1" applyAlignment="1">
      <alignment horizontal="center" vertical="center" wrapText="1"/>
    </xf>
    <xf numFmtId="0" fontId="16" fillId="0" borderId="1" xfId="1" applyFont="1" applyFill="1" applyBorder="1" applyAlignment="1">
      <alignment horizontal="left" vertical="center" wrapText="1"/>
    </xf>
    <xf numFmtId="0" fontId="3" fillId="0" borderId="1" xfId="1" applyFont="1" applyBorder="1" applyAlignment="1">
      <alignment horizontal="center" vertical="center"/>
    </xf>
    <xf numFmtId="0" fontId="16" fillId="0" borderId="0" xfId="2">
      <alignment vertical="center"/>
    </xf>
    <xf numFmtId="0" fontId="5" fillId="0" borderId="1" xfId="2" applyFont="1" applyBorder="1" applyAlignment="1">
      <alignment horizontal="center" vertical="center"/>
    </xf>
    <xf numFmtId="0" fontId="20" fillId="0" borderId="1" xfId="2" applyFont="1" applyBorder="1" applyAlignment="1">
      <alignment horizontal="center" vertical="center" wrapText="1"/>
    </xf>
    <xf numFmtId="0" fontId="10" fillId="0" borderId="1" xfId="2" applyFont="1" applyBorder="1" applyAlignment="1">
      <alignment horizontal="center" vertical="center" wrapText="1"/>
    </xf>
    <xf numFmtId="0" fontId="21" fillId="0" borderId="1" xfId="2" applyFont="1" applyBorder="1" applyAlignment="1">
      <alignment horizontal="center" vertical="center" wrapText="1"/>
    </xf>
    <xf numFmtId="0" fontId="21" fillId="0" borderId="1" xfId="2" applyFont="1" applyFill="1" applyBorder="1" applyAlignment="1">
      <alignment horizontal="center" vertical="center" wrapText="1"/>
    </xf>
    <xf numFmtId="0" fontId="22" fillId="0" borderId="1" xfId="2" applyFont="1" applyBorder="1" applyAlignment="1">
      <alignment horizontal="justify" vertical="center"/>
    </xf>
    <xf numFmtId="0" fontId="22" fillId="0" borderId="1" xfId="2" applyFont="1" applyBorder="1" applyAlignment="1">
      <alignment horizontal="center" vertical="center" wrapText="1"/>
    </xf>
    <xf numFmtId="0" fontId="22" fillId="0" borderId="1" xfId="2" applyFont="1" applyFill="1" applyBorder="1" applyAlignment="1">
      <alignment horizontal="center" vertical="center" wrapText="1"/>
    </xf>
    <xf numFmtId="0" fontId="22" fillId="0" borderId="1" xfId="2" applyFont="1" applyFill="1" applyBorder="1" applyAlignment="1">
      <alignment horizontal="justify" vertical="center"/>
    </xf>
    <xf numFmtId="0" fontId="6" fillId="0" borderId="1" xfId="2" applyFont="1" applyBorder="1" applyAlignment="1">
      <alignment horizontal="center" vertical="center" wrapText="1"/>
    </xf>
    <xf numFmtId="0" fontId="24" fillId="0" borderId="1" xfId="2" applyFont="1" applyBorder="1" applyAlignment="1">
      <alignment horizontal="center" vertical="center" wrapText="1"/>
    </xf>
    <xf numFmtId="176" fontId="22" fillId="0" borderId="1" xfId="2" applyNumberFormat="1" applyFont="1" applyBorder="1" applyAlignment="1">
      <alignment horizontal="center" vertical="center" wrapText="1"/>
    </xf>
    <xf numFmtId="0" fontId="16" fillId="0" borderId="0" xfId="2" applyFont="1">
      <alignment vertical="center"/>
    </xf>
    <xf numFmtId="0" fontId="27" fillId="2" borderId="1" xfId="1" applyFont="1" applyFill="1" applyBorder="1" applyAlignment="1">
      <alignment vertical="center" wrapText="1"/>
    </xf>
    <xf numFmtId="0" fontId="28" fillId="2" borderId="1" xfId="1" applyFont="1" applyFill="1" applyBorder="1" applyAlignment="1">
      <alignment horizontal="left" vertical="center" wrapText="1"/>
    </xf>
    <xf numFmtId="0" fontId="2" fillId="2" borderId="1" xfId="1" applyFill="1" applyBorder="1" applyAlignment="1">
      <alignment horizontal="left" vertical="center" wrapText="1"/>
    </xf>
    <xf numFmtId="0" fontId="25" fillId="0" borderId="0" xfId="2" applyFont="1" applyAlignment="1">
      <alignment horizontal="center" vertical="center"/>
    </xf>
    <xf numFmtId="0" fontId="25" fillId="0" borderId="0" xfId="2" applyFont="1" applyAlignment="1">
      <alignment horizontal="center" vertical="center"/>
    </xf>
    <xf numFmtId="0" fontId="16" fillId="0" borderId="1" xfId="2" applyBorder="1">
      <alignment vertical="center"/>
    </xf>
    <xf numFmtId="0" fontId="14" fillId="0" borderId="1" xfId="2" applyFont="1" applyBorder="1" applyAlignment="1">
      <alignment horizontal="center" vertical="center" wrapText="1"/>
    </xf>
    <xf numFmtId="176" fontId="14" fillId="0" borderId="1" xfId="2" applyNumberFormat="1" applyFont="1" applyBorder="1" applyAlignment="1">
      <alignment horizontal="center" vertical="center" wrapText="1"/>
    </xf>
    <xf numFmtId="0" fontId="14" fillId="0" borderId="1" xfId="2" applyFont="1" applyFill="1" applyBorder="1" applyAlignment="1">
      <alignment horizontal="center" vertical="center"/>
    </xf>
    <xf numFmtId="0" fontId="16" fillId="0" borderId="1" xfId="2" applyBorder="1" applyAlignment="1">
      <alignment horizontal="center" vertical="center"/>
    </xf>
    <xf numFmtId="0" fontId="16" fillId="3" borderId="1" xfId="2" applyFill="1" applyBorder="1">
      <alignment vertical="center"/>
    </xf>
    <xf numFmtId="0" fontId="20" fillId="0" borderId="0" xfId="2" applyFont="1" applyBorder="1" applyAlignment="1">
      <alignment horizontal="center" vertical="center" wrapText="1"/>
    </xf>
    <xf numFmtId="0" fontId="22" fillId="0" borderId="0" xfId="2" applyFont="1" applyBorder="1" applyAlignment="1">
      <alignment horizontal="center" vertical="center" wrapText="1"/>
    </xf>
    <xf numFmtId="0" fontId="21" fillId="0" borderId="0" xfId="2" applyFont="1" applyBorder="1" applyAlignment="1">
      <alignment horizontal="center" vertical="center" wrapText="1"/>
    </xf>
    <xf numFmtId="0" fontId="10" fillId="0" borderId="0" xfId="2" applyFont="1" applyBorder="1" applyAlignment="1">
      <alignment horizontal="center" vertical="center" wrapText="1"/>
    </xf>
    <xf numFmtId="0" fontId="5" fillId="0" borderId="0" xfId="2" applyFont="1" applyBorder="1" applyAlignment="1">
      <alignment horizontal="center" vertical="center"/>
    </xf>
    <xf numFmtId="0" fontId="29" fillId="0" borderId="0" xfId="2" applyFont="1">
      <alignment vertical="center"/>
    </xf>
    <xf numFmtId="0" fontId="21" fillId="0" borderId="1" xfId="0" applyFont="1" applyFill="1" applyBorder="1" applyAlignment="1">
      <alignment horizontal="center" vertical="center" wrapText="1"/>
    </xf>
    <xf numFmtId="0" fontId="20" fillId="0" borderId="1" xfId="2" applyFont="1" applyBorder="1" applyAlignment="1">
      <alignment horizontal="center" vertical="center" wrapText="1"/>
    </xf>
    <xf numFmtId="0" fontId="23" fillId="0" borderId="1" xfId="2" applyFont="1" applyBorder="1" applyAlignment="1">
      <alignment horizontal="center" vertical="center" wrapText="1"/>
    </xf>
    <xf numFmtId="0" fontId="16" fillId="4" borderId="1" xfId="2" applyFill="1" applyBorder="1" applyAlignment="1">
      <alignment horizontal="center" vertical="center"/>
    </xf>
    <xf numFmtId="176" fontId="16" fillId="4" borderId="1" xfId="2" applyNumberFormat="1" applyFill="1" applyBorder="1" applyAlignment="1">
      <alignment horizontal="center" vertical="center"/>
    </xf>
    <xf numFmtId="0" fontId="25" fillId="0" borderId="0" xfId="2" applyFont="1" applyAlignment="1">
      <alignment horizontal="center" vertical="center"/>
    </xf>
    <xf numFmtId="0" fontId="20" fillId="0" borderId="1" xfId="2" applyFont="1" applyBorder="1" applyAlignment="1">
      <alignment horizontal="center" vertical="center" wrapText="1"/>
    </xf>
    <xf numFmtId="0" fontId="23" fillId="0" borderId="2" xfId="2" applyFont="1" applyBorder="1" applyAlignment="1">
      <alignment horizontal="center" vertical="center" wrapText="1"/>
    </xf>
    <xf numFmtId="0" fontId="2" fillId="2" borderId="1" xfId="1" applyFont="1" applyFill="1" applyBorder="1" applyAlignment="1">
      <alignment vertical="center" wrapText="1"/>
    </xf>
    <xf numFmtId="0" fontId="25" fillId="0" borderId="0" xfId="2" applyFont="1" applyAlignment="1">
      <alignment horizontal="center" vertical="center"/>
    </xf>
    <xf numFmtId="0" fontId="23" fillId="0" borderId="2" xfId="2" applyFont="1" applyBorder="1" applyAlignment="1">
      <alignment horizontal="center" vertical="center" wrapText="1"/>
    </xf>
    <xf numFmtId="0" fontId="16" fillId="0" borderId="4" xfId="2" applyBorder="1" applyAlignment="1">
      <alignment horizontal="center" vertical="center"/>
    </xf>
    <xf numFmtId="0" fontId="21" fillId="0" borderId="4" xfId="2" applyFont="1" applyBorder="1" applyAlignment="1">
      <alignment horizontal="center" vertical="center" wrapText="1"/>
    </xf>
    <xf numFmtId="176" fontId="22" fillId="0" borderId="4" xfId="2" applyNumberFormat="1" applyFont="1" applyBorder="1" applyAlignment="1">
      <alignment horizontal="center" vertical="center" wrapText="1"/>
    </xf>
    <xf numFmtId="0" fontId="22" fillId="0" borderId="4" xfId="2" applyFont="1" applyBorder="1" applyAlignment="1">
      <alignment horizontal="center" vertical="center" wrapText="1"/>
    </xf>
    <xf numFmtId="0" fontId="16" fillId="0" borderId="4" xfId="2" applyBorder="1">
      <alignment vertical="center"/>
    </xf>
    <xf numFmtId="0" fontId="14" fillId="0" borderId="2" xfId="2" applyFont="1" applyFill="1" applyBorder="1" applyAlignment="1">
      <alignment horizontal="center" vertical="center"/>
    </xf>
    <xf numFmtId="0" fontId="21" fillId="0" borderId="2" xfId="2" applyFont="1" applyBorder="1" applyAlignment="1">
      <alignment horizontal="center" vertical="center" wrapText="1"/>
    </xf>
    <xf numFmtId="0" fontId="22" fillId="0" borderId="2" xfId="2" applyFont="1" applyBorder="1" applyAlignment="1">
      <alignment horizontal="center" vertical="center" wrapText="1"/>
    </xf>
    <xf numFmtId="0" fontId="6" fillId="0" borderId="2" xfId="2" applyFont="1" applyBorder="1" applyAlignment="1">
      <alignment horizontal="center" vertical="center" wrapText="1"/>
    </xf>
    <xf numFmtId="176" fontId="20" fillId="0" borderId="1" xfId="2" applyNumberFormat="1" applyFont="1" applyBorder="1" applyAlignment="1">
      <alignment horizontal="center" vertical="center" wrapText="1"/>
    </xf>
    <xf numFmtId="0" fontId="23" fillId="0" borderId="2" xfId="2" applyFont="1" applyBorder="1" applyAlignment="1">
      <alignment horizontal="center" vertical="center" wrapText="1"/>
    </xf>
    <xf numFmtId="0" fontId="25" fillId="0" borderId="0" xfId="2" applyFont="1" applyAlignment="1">
      <alignment horizontal="center" vertical="center"/>
    </xf>
    <xf numFmtId="0" fontId="20" fillId="0" borderId="1" xfId="2" applyFont="1" applyBorder="1" applyAlignment="1">
      <alignment horizontal="center" vertical="center" wrapText="1"/>
    </xf>
    <xf numFmtId="0" fontId="20" fillId="0" borderId="2" xfId="2" applyFont="1" applyBorder="1" applyAlignment="1">
      <alignment horizontal="center" vertical="center" wrapText="1"/>
    </xf>
    <xf numFmtId="0" fontId="20" fillId="0" borderId="7" xfId="2" applyFont="1" applyBorder="1" applyAlignment="1">
      <alignment horizontal="center" vertical="center" wrapText="1"/>
    </xf>
    <xf numFmtId="0" fontId="16" fillId="0" borderId="0" xfId="2" applyAlignment="1">
      <alignment horizontal="center" vertical="center"/>
    </xf>
    <xf numFmtId="0" fontId="31" fillId="0" borderId="1" xfId="0" applyFont="1" applyFill="1" applyBorder="1" applyAlignment="1">
      <alignment horizontal="center" vertical="center" wrapText="1"/>
    </xf>
    <xf numFmtId="0" fontId="32" fillId="2" borderId="1" xfId="1" applyFont="1" applyFill="1" applyBorder="1" applyAlignment="1">
      <alignment vertical="center" wrapText="1"/>
    </xf>
    <xf numFmtId="0" fontId="33" fillId="0" borderId="1" xfId="2" applyFont="1" applyBorder="1" applyAlignment="1">
      <alignment horizontal="center" vertical="center" wrapText="1"/>
    </xf>
    <xf numFmtId="176" fontId="34" fillId="0" borderId="1" xfId="2" applyNumberFormat="1" applyFont="1" applyBorder="1" applyAlignment="1">
      <alignment horizontal="center" vertical="center" wrapText="1"/>
    </xf>
    <xf numFmtId="0" fontId="34" fillId="0" borderId="1" xfId="2" applyFont="1" applyFill="1" applyBorder="1" applyAlignment="1">
      <alignment horizontal="center" vertical="center"/>
    </xf>
    <xf numFmtId="0" fontId="34" fillId="0" borderId="1" xfId="2" applyFont="1" applyBorder="1" applyAlignment="1">
      <alignment horizontal="center" vertical="center" wrapText="1"/>
    </xf>
    <xf numFmtId="0" fontId="35" fillId="0" borderId="1" xfId="2" applyFont="1" applyBorder="1" applyAlignment="1">
      <alignment horizontal="center" vertical="center" wrapText="1"/>
    </xf>
    <xf numFmtId="0" fontId="33" fillId="0" borderId="1" xfId="2" applyFont="1" applyBorder="1" applyAlignment="1">
      <alignment vertical="center" wrapText="1"/>
    </xf>
    <xf numFmtId="0" fontId="34" fillId="2" borderId="1" xfId="1" applyFont="1" applyFill="1" applyBorder="1" applyAlignment="1">
      <alignment horizontal="left" vertical="center" wrapText="1"/>
    </xf>
    <xf numFmtId="0" fontId="33" fillId="0" borderId="2" xfId="2" applyFont="1" applyBorder="1" applyAlignment="1">
      <alignment vertical="center" wrapText="1"/>
    </xf>
    <xf numFmtId="0" fontId="20" fillId="0" borderId="1" xfId="2" applyFont="1" applyBorder="1" applyAlignment="1">
      <alignment horizontal="center" vertical="center" wrapText="1"/>
    </xf>
    <xf numFmtId="0" fontId="20" fillId="0" borderId="2" xfId="2" applyFont="1" applyBorder="1" applyAlignment="1">
      <alignment horizontal="center" vertical="center" wrapText="1"/>
    </xf>
    <xf numFmtId="0" fontId="34" fillId="2" borderId="1" xfId="1" applyFont="1" applyFill="1" applyBorder="1" applyAlignment="1">
      <alignment vertical="center" wrapText="1"/>
    </xf>
    <xf numFmtId="0" fontId="34" fillId="2" borderId="1" xfId="1" applyFont="1" applyFill="1" applyBorder="1" applyAlignment="1">
      <alignment horizontal="center" vertical="center" wrapText="1"/>
    </xf>
    <xf numFmtId="0" fontId="10" fillId="0" borderId="5" xfId="2" applyFont="1" applyBorder="1" applyAlignment="1">
      <alignment horizontal="center" vertical="center" wrapText="1"/>
    </xf>
    <xf numFmtId="0" fontId="21" fillId="0" borderId="1" xfId="0" applyFont="1" applyBorder="1" applyAlignment="1">
      <alignment horizontal="center" vertical="center" wrapText="1"/>
    </xf>
    <xf numFmtId="0" fontId="16" fillId="0" borderId="0" xfId="2" applyBorder="1">
      <alignment vertical="center"/>
    </xf>
    <xf numFmtId="0" fontId="34" fillId="0" borderId="1" xfId="2" applyFont="1" applyBorder="1" applyAlignment="1">
      <alignment horizontal="justify" vertical="center"/>
    </xf>
    <xf numFmtId="0" fontId="34" fillId="0" borderId="1" xfId="0" applyFont="1" applyFill="1" applyBorder="1" applyAlignment="1">
      <alignment horizontal="center" vertical="center" wrapText="1"/>
    </xf>
    <xf numFmtId="0" fontId="35" fillId="0" borderId="1" xfId="2" applyFont="1" applyBorder="1" applyAlignment="1">
      <alignment horizontal="center" vertical="center" wrapText="1"/>
    </xf>
    <xf numFmtId="0" fontId="23" fillId="0" borderId="1" xfId="2" applyFont="1" applyBorder="1" applyAlignment="1">
      <alignment horizontal="center" vertical="center" wrapText="1"/>
    </xf>
    <xf numFmtId="0" fontId="35" fillId="0" borderId="1" xfId="2" applyFont="1" applyBorder="1" applyAlignment="1">
      <alignment horizontal="center" vertical="center" wrapText="1"/>
    </xf>
    <xf numFmtId="0" fontId="20" fillId="0" borderId="1" xfId="2" applyFont="1" applyBorder="1" applyAlignment="1">
      <alignment horizontal="center" vertical="center" wrapText="1"/>
    </xf>
    <xf numFmtId="0" fontId="39" fillId="0" borderId="1" xfId="2" applyFont="1" applyBorder="1" applyAlignment="1">
      <alignment horizontal="center" vertical="center"/>
    </xf>
    <xf numFmtId="0" fontId="40" fillId="0" borderId="1" xfId="2" applyFont="1" applyBorder="1" applyAlignment="1">
      <alignment horizontal="center" vertical="center"/>
    </xf>
    <xf numFmtId="0" fontId="23" fillId="0" borderId="1" xfId="2" applyFont="1" applyBorder="1" applyAlignment="1">
      <alignment vertical="center" wrapText="1"/>
    </xf>
    <xf numFmtId="0" fontId="21" fillId="0" borderId="5" xfId="2" applyFont="1" applyBorder="1" applyAlignment="1">
      <alignment horizontal="center" vertical="center" wrapText="1"/>
    </xf>
    <xf numFmtId="0" fontId="34" fillId="2" borderId="5" xfId="1" applyFont="1" applyFill="1" applyBorder="1" applyAlignment="1">
      <alignment horizontal="left" vertical="center" wrapText="1"/>
    </xf>
    <xf numFmtId="176" fontId="22" fillId="0" borderId="5" xfId="2" applyNumberFormat="1" applyFont="1" applyBorder="1" applyAlignment="1">
      <alignment horizontal="center" vertical="center" wrapText="1"/>
    </xf>
    <xf numFmtId="0" fontId="14" fillId="0" borderId="5" xfId="2" applyFont="1" applyFill="1" applyBorder="1" applyAlignment="1">
      <alignment horizontal="center" vertical="center"/>
    </xf>
    <xf numFmtId="0" fontId="14" fillId="0" borderId="9" xfId="2" applyFont="1" applyFill="1" applyBorder="1" applyAlignment="1">
      <alignment horizontal="center" vertical="center"/>
    </xf>
    <xf numFmtId="0" fontId="22" fillId="0" borderId="9" xfId="2" applyFont="1" applyBorder="1" applyAlignment="1">
      <alignment horizontal="center" vertical="center" wrapText="1"/>
    </xf>
    <xf numFmtId="0" fontId="16" fillId="0" borderId="5" xfId="2" applyBorder="1">
      <alignment vertical="center"/>
    </xf>
    <xf numFmtId="0" fontId="16" fillId="3" borderId="5" xfId="2" applyFill="1" applyBorder="1">
      <alignment vertical="center"/>
    </xf>
    <xf numFmtId="0" fontId="16" fillId="4" borderId="5" xfId="2" applyFill="1" applyBorder="1" applyAlignment="1">
      <alignment horizontal="center" vertical="center"/>
    </xf>
    <xf numFmtId="0" fontId="22" fillId="0" borderId="5" xfId="2" applyFont="1" applyBorder="1" applyAlignment="1">
      <alignment horizontal="center" vertical="center" wrapText="1"/>
    </xf>
    <xf numFmtId="176" fontId="22" fillId="0" borderId="10" xfId="2" applyNumberFormat="1" applyFont="1" applyBorder="1" applyAlignment="1">
      <alignment horizontal="center" vertical="center" wrapText="1"/>
    </xf>
    <xf numFmtId="0" fontId="16" fillId="0" borderId="5" xfId="2" applyBorder="1" applyAlignment="1">
      <alignment horizontal="center" vertical="center"/>
    </xf>
    <xf numFmtId="0" fontId="37" fillId="0" borderId="1" xfId="2" applyFont="1" applyBorder="1" applyAlignment="1">
      <alignment horizontal="center" vertical="center" wrapText="1"/>
    </xf>
    <xf numFmtId="0" fontId="38" fillId="0" borderId="1" xfId="2" applyFont="1" applyBorder="1">
      <alignment vertical="center"/>
    </xf>
    <xf numFmtId="0" fontId="40" fillId="0" borderId="1" xfId="2" applyFont="1" applyBorder="1">
      <alignment vertical="center"/>
    </xf>
    <xf numFmtId="0" fontId="29" fillId="0" borderId="1" xfId="2" applyFont="1" applyBorder="1">
      <alignment vertical="center"/>
    </xf>
    <xf numFmtId="0" fontId="41" fillId="0" borderId="1" xfId="0" applyFont="1" applyFill="1" applyBorder="1" applyAlignment="1">
      <alignment horizontal="center" vertical="center" wrapText="1"/>
    </xf>
    <xf numFmtId="0" fontId="20" fillId="2" borderId="1" xfId="2" applyFont="1" applyFill="1" applyBorder="1" applyAlignment="1">
      <alignment horizontal="center" vertical="center" wrapText="1"/>
    </xf>
    <xf numFmtId="0" fontId="16" fillId="2" borderId="1" xfId="2" applyFill="1" applyBorder="1">
      <alignment vertical="center"/>
    </xf>
    <xf numFmtId="0" fontId="29" fillId="2" borderId="1" xfId="2" applyFont="1" applyFill="1" applyBorder="1">
      <alignment vertical="center"/>
    </xf>
    <xf numFmtId="0" fontId="20" fillId="0" borderId="1" xfId="2" applyFont="1" applyBorder="1" applyAlignment="1">
      <alignment horizontal="center" vertical="center" wrapText="1"/>
    </xf>
    <xf numFmtId="177" fontId="34" fillId="0" borderId="1" xfId="2" applyNumberFormat="1" applyFont="1" applyBorder="1" applyAlignment="1">
      <alignment horizontal="center" vertical="center" wrapText="1"/>
    </xf>
    <xf numFmtId="0" fontId="42" fillId="0" borderId="0" xfId="2" applyFont="1">
      <alignment vertical="center"/>
    </xf>
    <xf numFmtId="0" fontId="36" fillId="0" borderId="0" xfId="2" applyFont="1" applyBorder="1" applyAlignment="1">
      <alignment horizontal="center" vertical="center"/>
    </xf>
    <xf numFmtId="0" fontId="37" fillId="0" borderId="1" xfId="2" applyFont="1" applyBorder="1" applyAlignment="1">
      <alignment horizontal="center" vertical="center" wrapText="1"/>
    </xf>
    <xf numFmtId="0" fontId="35" fillId="0" borderId="1" xfId="2" applyFont="1" applyBorder="1" applyAlignment="1">
      <alignment horizontal="center" vertical="center" wrapText="1"/>
    </xf>
    <xf numFmtId="0" fontId="23" fillId="0" borderId="1" xfId="2" applyFont="1" applyBorder="1" applyAlignment="1">
      <alignment horizontal="center" vertical="center" wrapText="1"/>
    </xf>
    <xf numFmtId="0" fontId="20" fillId="0" borderId="7" xfId="2" applyFont="1" applyBorder="1" applyAlignment="1">
      <alignment horizontal="center" vertical="center" wrapText="1"/>
    </xf>
    <xf numFmtId="0" fontId="23" fillId="0" borderId="6" xfId="2" applyFont="1" applyBorder="1" applyAlignment="1">
      <alignment horizontal="center" vertical="center" wrapText="1"/>
    </xf>
    <xf numFmtId="0" fontId="23" fillId="0" borderId="5" xfId="2" applyFont="1" applyBorder="1" applyAlignment="1">
      <alignment horizontal="center" vertical="center" wrapText="1"/>
    </xf>
    <xf numFmtId="0" fontId="36" fillId="0" borderId="8" xfId="2" applyFont="1" applyBorder="1" applyAlignment="1">
      <alignment horizontal="center" vertical="center"/>
    </xf>
    <xf numFmtId="0" fontId="23" fillId="0" borderId="4" xfId="2" applyFont="1" applyBorder="1" applyAlignment="1">
      <alignment horizontal="center" vertical="center" wrapText="1"/>
    </xf>
    <xf numFmtId="0" fontId="23" fillId="0" borderId="3" xfId="2" applyFont="1" applyBorder="1" applyAlignment="1">
      <alignment horizontal="center" vertical="center" wrapText="1"/>
    </xf>
    <xf numFmtId="0" fontId="35" fillId="0" borderId="4" xfId="2" applyFont="1" applyBorder="1" applyAlignment="1">
      <alignment horizontal="center" vertical="center" wrapText="1"/>
    </xf>
    <xf numFmtId="0" fontId="35" fillId="0" borderId="3" xfId="2" applyFont="1" applyBorder="1" applyAlignment="1">
      <alignment horizontal="center" vertical="center" wrapText="1"/>
    </xf>
    <xf numFmtId="0" fontId="6" fillId="0" borderId="4" xfId="2" applyFont="1" applyBorder="1" applyAlignment="1">
      <alignment horizontal="center" vertical="center"/>
    </xf>
    <xf numFmtId="0" fontId="6" fillId="0" borderId="3" xfId="2" applyFont="1" applyBorder="1" applyAlignment="1">
      <alignment horizontal="center" vertical="center"/>
    </xf>
    <xf numFmtId="0" fontId="6" fillId="0" borderId="2" xfId="2" applyFont="1" applyBorder="1" applyAlignment="1">
      <alignment horizontal="center" vertical="center"/>
    </xf>
    <xf numFmtId="0" fontId="20" fillId="0" borderId="4" xfId="2" applyFont="1" applyBorder="1" applyAlignment="1">
      <alignment horizontal="left" vertical="center" wrapText="1"/>
    </xf>
    <xf numFmtId="0" fontId="20" fillId="0" borderId="3" xfId="2" applyFont="1" applyBorder="1" applyAlignment="1">
      <alignment horizontal="left" vertical="center" wrapText="1"/>
    </xf>
    <xf numFmtId="0" fontId="20" fillId="0" borderId="2" xfId="2" applyFont="1" applyBorder="1" applyAlignment="1">
      <alignment horizontal="left" vertical="center" wrapText="1"/>
    </xf>
    <xf numFmtId="0" fontId="20" fillId="0" borderId="6" xfId="2" applyFont="1" applyBorder="1" applyAlignment="1">
      <alignment horizontal="center" vertical="center" wrapText="1"/>
    </xf>
    <xf numFmtId="0" fontId="20" fillId="0" borderId="5" xfId="2" applyFont="1" applyBorder="1" applyAlignment="1">
      <alignment horizontal="center" vertical="center" wrapText="1"/>
    </xf>
    <xf numFmtId="0" fontId="20" fillId="0" borderId="1" xfId="2" applyFont="1" applyBorder="1" applyAlignment="1">
      <alignment horizontal="center" vertical="center" wrapText="1"/>
    </xf>
    <xf numFmtId="0" fontId="10" fillId="0" borderId="4"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wrapText="1"/>
    </xf>
    <xf numFmtId="0" fontId="20" fillId="0" borderId="4" xfId="2" applyFont="1" applyBorder="1" applyAlignment="1">
      <alignment horizontal="center" vertical="center" wrapText="1"/>
    </xf>
    <xf numFmtId="0" fontId="20" fillId="0" borderId="3" xfId="2" applyFont="1" applyBorder="1" applyAlignment="1">
      <alignment horizontal="center" vertical="center" wrapText="1"/>
    </xf>
    <xf numFmtId="0" fontId="20" fillId="0" borderId="2" xfId="2" applyFont="1" applyBorder="1" applyAlignment="1">
      <alignment horizontal="center" vertical="center" wrapText="1"/>
    </xf>
    <xf numFmtId="0" fontId="26" fillId="0" borderId="0" xfId="2" applyFont="1" applyAlignment="1">
      <alignment horizontal="center" vertical="center"/>
    </xf>
    <xf numFmtId="0" fontId="25" fillId="0" borderId="0" xfId="2" applyFont="1" applyAlignment="1">
      <alignment horizontal="center" vertical="center"/>
    </xf>
    <xf numFmtId="0" fontId="23" fillId="0" borderId="2" xfId="2" applyFont="1" applyBorder="1" applyAlignment="1">
      <alignment horizontal="center" vertical="center" wrapText="1"/>
    </xf>
    <xf numFmtId="0" fontId="3" fillId="0" borderId="1" xfId="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AB36"/>
  <sheetViews>
    <sheetView tabSelected="1" zoomScaleSheetLayoutView="100" workbookViewId="0">
      <selection activeCell="B9" sqref="B9"/>
    </sheetView>
  </sheetViews>
  <sheetFormatPr defaultColWidth="9" defaultRowHeight="14.25"/>
  <cols>
    <col min="1" max="1" width="10.5" style="43" customWidth="1"/>
    <col min="2" max="2" width="75.125" style="43" customWidth="1"/>
    <col min="3" max="3" width="21.625" style="43" customWidth="1"/>
    <col min="4" max="4" width="18.875" style="43" customWidth="1"/>
    <col min="5" max="6" width="19" style="43" hidden="1" customWidth="1"/>
    <col min="7" max="7" width="13.375" style="43" hidden="1" customWidth="1"/>
    <col min="8" max="8" width="19" style="43" hidden="1" customWidth="1"/>
    <col min="9" max="9" width="9.25" style="43" hidden="1" customWidth="1"/>
    <col min="10" max="10" width="7.625" style="43" hidden="1" customWidth="1"/>
    <col min="11" max="11" width="6.625" style="43" hidden="1" customWidth="1"/>
    <col min="12" max="12" width="7.5" style="43" hidden="1" customWidth="1"/>
    <col min="13" max="15" width="9" style="43" hidden="1" customWidth="1"/>
    <col min="16" max="16" width="5.75" style="43" hidden="1" customWidth="1"/>
    <col min="17" max="17" width="6.875" style="43" hidden="1" customWidth="1"/>
    <col min="18" max="23" width="0" style="43" hidden="1" customWidth="1"/>
    <col min="24" max="24" width="19.125" style="43" customWidth="1"/>
    <col min="25" max="28" width="0" style="43" hidden="1" customWidth="1"/>
    <col min="29" max="16384" width="9" style="43"/>
  </cols>
  <sheetData>
    <row r="1" spans="1:28" ht="23.25" customHeight="1">
      <c r="A1" s="149" t="s">
        <v>206</v>
      </c>
    </row>
    <row r="2" spans="1:28" ht="27.75" customHeight="1">
      <c r="A2" s="150" t="s">
        <v>207</v>
      </c>
      <c r="B2" s="150"/>
      <c r="C2" s="150"/>
      <c r="D2" s="150"/>
      <c r="E2" s="150"/>
      <c r="F2" s="150"/>
      <c r="G2" s="150"/>
      <c r="H2" s="150"/>
      <c r="I2" s="150"/>
      <c r="J2" s="150"/>
      <c r="K2" s="150"/>
      <c r="L2" s="150"/>
      <c r="M2" s="150"/>
      <c r="N2" s="150"/>
      <c r="O2" s="150"/>
      <c r="P2" s="150"/>
      <c r="Q2" s="150"/>
      <c r="R2" s="150"/>
      <c r="S2" s="150"/>
      <c r="T2" s="150"/>
      <c r="U2" s="150"/>
      <c r="V2" s="150"/>
      <c r="W2" s="150"/>
      <c r="X2" s="150"/>
    </row>
    <row r="3" spans="1:28" ht="20.25" customHeight="1">
      <c r="A3" s="152" t="s">
        <v>171</v>
      </c>
      <c r="B3" s="152" t="s">
        <v>172</v>
      </c>
      <c r="C3" s="152" t="s">
        <v>64</v>
      </c>
      <c r="D3" s="152" t="s">
        <v>173</v>
      </c>
      <c r="E3" s="152" t="s">
        <v>174</v>
      </c>
      <c r="F3" s="143"/>
      <c r="G3" s="139"/>
      <c r="H3" s="151"/>
      <c r="I3" s="139"/>
      <c r="J3" s="140"/>
      <c r="K3" s="139"/>
      <c r="L3" s="140"/>
      <c r="M3" s="140"/>
      <c r="N3" s="140"/>
      <c r="O3" s="140"/>
      <c r="P3" s="140"/>
      <c r="Q3" s="140"/>
      <c r="R3" s="140"/>
      <c r="S3" s="140"/>
      <c r="T3" s="140"/>
      <c r="U3" s="140"/>
      <c r="V3" s="140"/>
      <c r="W3" s="140"/>
      <c r="X3" s="152" t="s">
        <v>201</v>
      </c>
    </row>
    <row r="4" spans="1:28" ht="27.95" customHeight="1">
      <c r="A4" s="152"/>
      <c r="B4" s="152"/>
      <c r="C4" s="152"/>
      <c r="D4" s="152"/>
      <c r="E4" s="152"/>
      <c r="F4" s="139"/>
      <c r="G4" s="139"/>
      <c r="H4" s="151"/>
      <c r="I4" s="139"/>
      <c r="J4" s="140"/>
      <c r="K4" s="139"/>
      <c r="L4" s="140"/>
      <c r="M4" s="140"/>
      <c r="N4" s="140"/>
      <c r="O4" s="140"/>
      <c r="P4" s="140"/>
      <c r="Q4" s="140"/>
      <c r="R4" s="140"/>
      <c r="S4" s="140"/>
      <c r="T4" s="140"/>
      <c r="U4" s="140"/>
      <c r="V4" s="140"/>
      <c r="W4" s="140"/>
      <c r="X4" s="152"/>
    </row>
    <row r="5" spans="1:28" ht="32.25" customHeight="1">
      <c r="A5" s="152" t="s">
        <v>167</v>
      </c>
      <c r="B5" s="152"/>
      <c r="C5" s="152"/>
      <c r="D5" s="122" t="s">
        <v>163</v>
      </c>
      <c r="E5" s="122"/>
      <c r="F5" s="139"/>
      <c r="G5" s="139"/>
      <c r="H5" s="139"/>
      <c r="I5" s="139"/>
      <c r="J5" s="140"/>
      <c r="K5" s="139"/>
      <c r="L5" s="140"/>
      <c r="M5" s="140"/>
      <c r="N5" s="140"/>
      <c r="O5" s="140"/>
      <c r="P5" s="140"/>
      <c r="Q5" s="140"/>
      <c r="R5" s="140"/>
      <c r="S5" s="140"/>
      <c r="T5" s="140"/>
      <c r="U5" s="140"/>
      <c r="V5" s="140"/>
      <c r="W5" s="140"/>
      <c r="X5" s="124">
        <f>X6+X12</f>
        <v>300</v>
      </c>
      <c r="Y5" s="43">
        <v>214</v>
      </c>
      <c r="AB5" s="43">
        <v>62</v>
      </c>
    </row>
    <row r="6" spans="1:28" ht="25.5" customHeight="1">
      <c r="A6" s="121" t="s">
        <v>63</v>
      </c>
      <c r="B6" s="153" t="s">
        <v>165</v>
      </c>
      <c r="C6" s="153"/>
      <c r="D6" s="121" t="s">
        <v>162</v>
      </c>
      <c r="E6" s="121"/>
      <c r="F6" s="123"/>
      <c r="G6" s="123"/>
      <c r="H6" s="123"/>
      <c r="I6" s="123"/>
      <c r="J6" s="141"/>
      <c r="K6" s="123"/>
      <c r="L6" s="141"/>
      <c r="M6" s="141"/>
      <c r="N6" s="141"/>
      <c r="O6" s="141"/>
      <c r="P6" s="141"/>
      <c r="Q6" s="141"/>
      <c r="R6" s="141"/>
      <c r="S6" s="141"/>
      <c r="T6" s="141"/>
      <c r="U6" s="141"/>
      <c r="V6" s="141"/>
      <c r="W6" s="141"/>
      <c r="X6" s="125">
        <f>SUM(X7:X11)</f>
        <v>150</v>
      </c>
    </row>
    <row r="7" spans="1:28" ht="26.25" customHeight="1">
      <c r="A7" s="47">
        <v>1</v>
      </c>
      <c r="B7" s="113" t="s">
        <v>176</v>
      </c>
      <c r="C7" s="116" t="s">
        <v>202</v>
      </c>
      <c r="D7" s="106">
        <v>150</v>
      </c>
      <c r="E7" s="106"/>
      <c r="F7" s="106"/>
      <c r="G7" s="106"/>
      <c r="H7" s="106"/>
      <c r="I7" s="106"/>
      <c r="J7" s="106"/>
      <c r="K7" s="106"/>
      <c r="L7" s="106"/>
      <c r="M7" s="106"/>
      <c r="N7" s="106"/>
      <c r="O7" s="106"/>
      <c r="P7" s="106"/>
      <c r="Q7" s="106"/>
      <c r="R7" s="106"/>
      <c r="S7" s="106"/>
      <c r="T7" s="106"/>
      <c r="U7" s="106"/>
      <c r="V7" s="106"/>
      <c r="W7" s="106"/>
      <c r="X7" s="106">
        <v>70</v>
      </c>
    </row>
    <row r="8" spans="1:28" ht="27.75" customHeight="1">
      <c r="A8" s="47">
        <v>2</v>
      </c>
      <c r="B8" s="113" t="s">
        <v>205</v>
      </c>
      <c r="C8" s="116" t="s">
        <v>110</v>
      </c>
      <c r="D8" s="148">
        <v>125.39709999999999</v>
      </c>
      <c r="E8" s="106"/>
      <c r="F8" s="106"/>
      <c r="G8" s="106"/>
      <c r="H8" s="106"/>
      <c r="I8" s="106"/>
      <c r="J8" s="106"/>
      <c r="K8" s="106"/>
      <c r="L8" s="106"/>
      <c r="M8" s="106"/>
      <c r="N8" s="106"/>
      <c r="O8" s="106"/>
      <c r="P8" s="106"/>
      <c r="Q8" s="106"/>
      <c r="R8" s="106"/>
      <c r="S8" s="106"/>
      <c r="T8" s="106"/>
      <c r="U8" s="106"/>
      <c r="V8" s="106"/>
      <c r="W8" s="106"/>
      <c r="X8" s="106">
        <v>50</v>
      </c>
    </row>
    <row r="9" spans="1:28" ht="27.75" customHeight="1">
      <c r="A9" s="47">
        <v>3</v>
      </c>
      <c r="B9" s="113" t="s">
        <v>177</v>
      </c>
      <c r="C9" s="116" t="s">
        <v>110</v>
      </c>
      <c r="D9" s="106">
        <v>35</v>
      </c>
      <c r="E9" s="106"/>
      <c r="F9" s="106"/>
      <c r="G9" s="106"/>
      <c r="H9" s="106"/>
      <c r="I9" s="106"/>
      <c r="J9" s="106"/>
      <c r="K9" s="106"/>
      <c r="L9" s="106"/>
      <c r="M9" s="106"/>
      <c r="N9" s="106"/>
      <c r="O9" s="106"/>
      <c r="P9" s="106"/>
      <c r="Q9" s="106"/>
      <c r="R9" s="106"/>
      <c r="S9" s="106"/>
      <c r="T9" s="106"/>
      <c r="U9" s="106"/>
      <c r="V9" s="106"/>
      <c r="W9" s="106"/>
      <c r="X9" s="106">
        <v>12</v>
      </c>
    </row>
    <row r="10" spans="1:28" ht="27.95" customHeight="1">
      <c r="A10" s="47">
        <v>4</v>
      </c>
      <c r="B10" s="113" t="s">
        <v>109</v>
      </c>
      <c r="C10" s="116" t="s">
        <v>110</v>
      </c>
      <c r="D10" s="106">
        <v>32.25</v>
      </c>
      <c r="E10" s="106"/>
      <c r="F10" s="106"/>
      <c r="G10" s="106"/>
      <c r="H10" s="106"/>
      <c r="I10" s="106"/>
      <c r="J10" s="106"/>
      <c r="K10" s="106"/>
      <c r="L10" s="106"/>
      <c r="M10" s="106"/>
      <c r="N10" s="106"/>
      <c r="O10" s="106"/>
      <c r="P10" s="106"/>
      <c r="Q10" s="106"/>
      <c r="R10" s="106"/>
      <c r="S10" s="106"/>
      <c r="T10" s="106"/>
      <c r="U10" s="106"/>
      <c r="V10" s="106"/>
      <c r="W10" s="106" t="e">
        <f>#REF!/D10</f>
        <v>#REF!</v>
      </c>
      <c r="X10" s="106">
        <v>15</v>
      </c>
      <c r="Y10" s="43">
        <v>16</v>
      </c>
      <c r="Z10" s="73">
        <v>15</v>
      </c>
      <c r="AA10" s="43" t="s">
        <v>175</v>
      </c>
    </row>
    <row r="11" spans="1:28" ht="27.95" customHeight="1">
      <c r="A11" s="47">
        <v>5</v>
      </c>
      <c r="B11" s="109" t="s">
        <v>107</v>
      </c>
      <c r="C11" s="47" t="s">
        <v>71</v>
      </c>
      <c r="D11" s="106">
        <v>4</v>
      </c>
      <c r="E11" s="105">
        <v>3</v>
      </c>
      <c r="F11" s="66">
        <v>3</v>
      </c>
      <c r="G11" s="65">
        <v>3</v>
      </c>
      <c r="H11" s="65"/>
      <c r="I11" s="47" t="s">
        <v>77</v>
      </c>
      <c r="J11" s="62">
        <v>3</v>
      </c>
      <c r="K11" s="65">
        <v>3</v>
      </c>
      <c r="L11" s="62">
        <v>3</v>
      </c>
      <c r="M11" s="62"/>
      <c r="N11" s="77">
        <v>3</v>
      </c>
      <c r="O11" s="47" t="s">
        <v>77</v>
      </c>
      <c r="P11" s="62">
        <v>3</v>
      </c>
      <c r="Q11" s="62">
        <v>3</v>
      </c>
      <c r="R11" s="62">
        <v>3</v>
      </c>
      <c r="S11" s="62">
        <v>3</v>
      </c>
      <c r="T11" s="66">
        <v>3</v>
      </c>
      <c r="U11" s="62"/>
      <c r="V11" s="62"/>
      <c r="W11" s="62"/>
      <c r="X11" s="105">
        <v>3</v>
      </c>
      <c r="Y11" s="43">
        <v>3</v>
      </c>
      <c r="AB11" s="43">
        <f>-4-10+4+4</f>
        <v>-6</v>
      </c>
    </row>
    <row r="12" spans="1:28" ht="22.5" customHeight="1">
      <c r="A12" s="121" t="s">
        <v>99</v>
      </c>
      <c r="B12" s="153" t="s">
        <v>166</v>
      </c>
      <c r="C12" s="153"/>
      <c r="D12" s="121" t="s">
        <v>162</v>
      </c>
      <c r="E12" s="126"/>
      <c r="F12" s="123"/>
      <c r="G12" s="123"/>
      <c r="H12" s="123"/>
      <c r="I12" s="123"/>
      <c r="J12" s="141"/>
      <c r="K12" s="123"/>
      <c r="L12" s="141"/>
      <c r="M12" s="141"/>
      <c r="N12" s="141"/>
      <c r="O12" s="141"/>
      <c r="P12" s="141"/>
      <c r="Q12" s="141"/>
      <c r="R12" s="141"/>
      <c r="S12" s="141"/>
      <c r="T12" s="141"/>
      <c r="U12" s="141"/>
      <c r="V12" s="141"/>
      <c r="W12" s="141"/>
      <c r="X12" s="125">
        <f>SUM(X13:X34)</f>
        <v>150</v>
      </c>
      <c r="Y12" s="43">
        <v>62</v>
      </c>
    </row>
    <row r="13" spans="1:28" ht="27.95" customHeight="1">
      <c r="A13" s="47">
        <v>6</v>
      </c>
      <c r="B13" s="113" t="s">
        <v>178</v>
      </c>
      <c r="C13" s="114" t="s">
        <v>179</v>
      </c>
      <c r="D13" s="114">
        <v>10</v>
      </c>
      <c r="E13" s="114"/>
      <c r="F13" s="147"/>
      <c r="G13" s="147"/>
      <c r="H13" s="147"/>
      <c r="I13" s="147"/>
      <c r="J13" s="62"/>
      <c r="K13" s="147"/>
      <c r="L13" s="62"/>
      <c r="M13" s="62"/>
      <c r="N13" s="62"/>
      <c r="O13" s="62"/>
      <c r="P13" s="62"/>
      <c r="Q13" s="62"/>
      <c r="R13" s="62"/>
      <c r="S13" s="62"/>
      <c r="T13" s="62"/>
      <c r="U13" s="62"/>
      <c r="V13" s="62"/>
      <c r="W13" s="62"/>
      <c r="X13" s="66">
        <v>3</v>
      </c>
    </row>
    <row r="14" spans="1:28" ht="27.95" customHeight="1">
      <c r="A14" s="47">
        <v>7</v>
      </c>
      <c r="B14" s="113" t="s">
        <v>180</v>
      </c>
      <c r="C14" s="74" t="s">
        <v>181</v>
      </c>
      <c r="D14" s="47">
        <v>100</v>
      </c>
      <c r="E14" s="46"/>
      <c r="F14" s="147"/>
      <c r="G14" s="147"/>
      <c r="H14" s="147"/>
      <c r="I14" s="147"/>
      <c r="J14" s="62"/>
      <c r="K14" s="147"/>
      <c r="L14" s="62"/>
      <c r="M14" s="62"/>
      <c r="N14" s="62"/>
      <c r="O14" s="62"/>
      <c r="P14" s="62"/>
      <c r="Q14" s="62"/>
      <c r="R14" s="62"/>
      <c r="S14" s="62"/>
      <c r="T14" s="62"/>
      <c r="U14" s="62"/>
      <c r="V14" s="62"/>
      <c r="W14" s="62"/>
      <c r="X14" s="66">
        <v>20</v>
      </c>
    </row>
    <row r="15" spans="1:28" ht="27.95" customHeight="1">
      <c r="A15" s="47">
        <v>8</v>
      </c>
      <c r="B15" s="109" t="s">
        <v>182</v>
      </c>
      <c r="C15" s="114" t="s">
        <v>179</v>
      </c>
      <c r="D15" s="114">
        <v>12</v>
      </c>
      <c r="E15" s="114"/>
      <c r="F15" s="147"/>
      <c r="G15" s="147"/>
      <c r="H15" s="147"/>
      <c r="I15" s="147"/>
      <c r="J15" s="62"/>
      <c r="K15" s="62"/>
      <c r="L15" s="62"/>
      <c r="M15" s="62"/>
      <c r="N15" s="142"/>
      <c r="O15" s="62"/>
      <c r="P15" s="62"/>
      <c r="Q15" s="62"/>
      <c r="R15" s="62"/>
      <c r="S15" s="62"/>
      <c r="T15" s="62"/>
      <c r="U15" s="62"/>
      <c r="V15" s="62"/>
      <c r="W15" s="62"/>
      <c r="X15" s="114">
        <v>5</v>
      </c>
    </row>
    <row r="16" spans="1:28" ht="27.95" customHeight="1">
      <c r="A16" s="47">
        <v>9</v>
      </c>
      <c r="B16" s="109" t="s">
        <v>183</v>
      </c>
      <c r="C16" s="114" t="s">
        <v>184</v>
      </c>
      <c r="D16" s="114">
        <v>10</v>
      </c>
      <c r="E16" s="114"/>
      <c r="F16" s="147"/>
      <c r="G16" s="147"/>
      <c r="H16" s="147"/>
      <c r="I16" s="147"/>
      <c r="J16" s="62"/>
      <c r="K16" s="62"/>
      <c r="L16" s="62"/>
      <c r="M16" s="62"/>
      <c r="N16" s="142"/>
      <c r="O16" s="62"/>
      <c r="P16" s="62"/>
      <c r="Q16" s="62"/>
      <c r="R16" s="62"/>
      <c r="S16" s="62"/>
      <c r="T16" s="62"/>
      <c r="U16" s="62"/>
      <c r="V16" s="62"/>
      <c r="W16" s="62"/>
      <c r="X16" s="114">
        <v>5</v>
      </c>
    </row>
    <row r="17" spans="1:24" ht="27.95" customHeight="1">
      <c r="A17" s="47">
        <v>10</v>
      </c>
      <c r="B17" s="109" t="s">
        <v>185</v>
      </c>
      <c r="C17" s="114" t="s">
        <v>184</v>
      </c>
      <c r="D17" s="114">
        <v>10</v>
      </c>
      <c r="E17" s="114"/>
      <c r="F17" s="147"/>
      <c r="G17" s="147"/>
      <c r="H17" s="147"/>
      <c r="I17" s="147"/>
      <c r="J17" s="62"/>
      <c r="K17" s="62"/>
      <c r="L17" s="62"/>
      <c r="M17" s="62"/>
      <c r="N17" s="142"/>
      <c r="O17" s="62"/>
      <c r="P17" s="62"/>
      <c r="Q17" s="62"/>
      <c r="R17" s="62"/>
      <c r="S17" s="62"/>
      <c r="T17" s="62"/>
      <c r="U17" s="62"/>
      <c r="V17" s="62"/>
      <c r="W17" s="62"/>
      <c r="X17" s="114">
        <v>5</v>
      </c>
    </row>
    <row r="18" spans="1:24" ht="27.95" customHeight="1">
      <c r="A18" s="47">
        <v>11</v>
      </c>
      <c r="B18" s="109" t="s">
        <v>186</v>
      </c>
      <c r="C18" s="114" t="s">
        <v>184</v>
      </c>
      <c r="D18" s="114">
        <v>10</v>
      </c>
      <c r="E18" s="114"/>
      <c r="F18" s="147"/>
      <c r="G18" s="147"/>
      <c r="H18" s="147"/>
      <c r="I18" s="147"/>
      <c r="J18" s="62"/>
      <c r="K18" s="62"/>
      <c r="L18" s="62"/>
      <c r="M18" s="62"/>
      <c r="N18" s="142"/>
      <c r="O18" s="62"/>
      <c r="P18" s="62"/>
      <c r="Q18" s="62"/>
      <c r="R18" s="62"/>
      <c r="S18" s="62"/>
      <c r="T18" s="62"/>
      <c r="U18" s="62"/>
      <c r="V18" s="62"/>
      <c r="W18" s="62"/>
      <c r="X18" s="114">
        <v>5</v>
      </c>
    </row>
    <row r="19" spans="1:24" ht="27.95" customHeight="1">
      <c r="A19" s="47">
        <v>12</v>
      </c>
      <c r="B19" s="109" t="s">
        <v>187</v>
      </c>
      <c r="C19" s="114" t="s">
        <v>184</v>
      </c>
      <c r="D19" s="114">
        <v>10</v>
      </c>
      <c r="E19" s="114"/>
      <c r="F19" s="147"/>
      <c r="G19" s="147"/>
      <c r="H19" s="147"/>
      <c r="I19" s="147"/>
      <c r="J19" s="62"/>
      <c r="K19" s="62"/>
      <c r="L19" s="62"/>
      <c r="M19" s="62"/>
      <c r="N19" s="142"/>
      <c r="O19" s="62"/>
      <c r="P19" s="62"/>
      <c r="Q19" s="62"/>
      <c r="R19" s="62"/>
      <c r="S19" s="62"/>
      <c r="T19" s="62"/>
      <c r="U19" s="62"/>
      <c r="V19" s="62"/>
      <c r="W19" s="62"/>
      <c r="X19" s="114">
        <v>5</v>
      </c>
    </row>
    <row r="20" spans="1:24" ht="27.95" customHeight="1">
      <c r="A20" s="47">
        <v>13</v>
      </c>
      <c r="B20" s="109" t="s">
        <v>188</v>
      </c>
      <c r="C20" s="114" t="s">
        <v>184</v>
      </c>
      <c r="D20" s="114">
        <v>15</v>
      </c>
      <c r="E20" s="114"/>
      <c r="F20" s="147"/>
      <c r="G20" s="147"/>
      <c r="H20" s="147"/>
      <c r="I20" s="147"/>
      <c r="J20" s="62"/>
      <c r="K20" s="62"/>
      <c r="L20" s="62"/>
      <c r="M20" s="62"/>
      <c r="N20" s="142"/>
      <c r="O20" s="62"/>
      <c r="P20" s="62"/>
      <c r="Q20" s="62"/>
      <c r="R20" s="62"/>
      <c r="S20" s="62"/>
      <c r="T20" s="62"/>
      <c r="U20" s="62"/>
      <c r="V20" s="62"/>
      <c r="W20" s="62"/>
      <c r="X20" s="114">
        <v>5</v>
      </c>
    </row>
    <row r="21" spans="1:24" ht="27.95" customHeight="1">
      <c r="A21" s="47">
        <v>14</v>
      </c>
      <c r="B21" s="109" t="s">
        <v>189</v>
      </c>
      <c r="C21" s="114" t="s">
        <v>184</v>
      </c>
      <c r="D21" s="114">
        <v>7.8</v>
      </c>
      <c r="E21" s="114"/>
      <c r="F21" s="147"/>
      <c r="G21" s="147"/>
      <c r="H21" s="147"/>
      <c r="I21" s="147"/>
      <c r="J21" s="62"/>
      <c r="K21" s="62"/>
      <c r="L21" s="62"/>
      <c r="M21" s="62"/>
      <c r="N21" s="142"/>
      <c r="O21" s="62"/>
      <c r="P21" s="62"/>
      <c r="Q21" s="62"/>
      <c r="R21" s="62"/>
      <c r="S21" s="62"/>
      <c r="T21" s="62"/>
      <c r="U21" s="62"/>
      <c r="V21" s="62"/>
      <c r="W21" s="62"/>
      <c r="X21" s="114">
        <v>5</v>
      </c>
    </row>
    <row r="22" spans="1:24" ht="27.95" customHeight="1">
      <c r="A22" s="47">
        <v>15</v>
      </c>
      <c r="B22" s="109" t="s">
        <v>190</v>
      </c>
      <c r="C22" s="114" t="s">
        <v>184</v>
      </c>
      <c r="D22" s="114">
        <v>15</v>
      </c>
      <c r="E22" s="114"/>
      <c r="F22" s="147"/>
      <c r="G22" s="147"/>
      <c r="H22" s="147"/>
      <c r="I22" s="147"/>
      <c r="J22" s="62"/>
      <c r="K22" s="62"/>
      <c r="L22" s="62"/>
      <c r="M22" s="62"/>
      <c r="N22" s="142"/>
      <c r="O22" s="62"/>
      <c r="P22" s="62"/>
      <c r="Q22" s="62"/>
      <c r="R22" s="62"/>
      <c r="S22" s="62"/>
      <c r="T22" s="62"/>
      <c r="U22" s="62"/>
      <c r="V22" s="62"/>
      <c r="W22" s="62"/>
      <c r="X22" s="114">
        <v>5</v>
      </c>
    </row>
    <row r="23" spans="1:24" ht="27.95" customHeight="1">
      <c r="A23" s="47">
        <v>16</v>
      </c>
      <c r="B23" s="109" t="s">
        <v>191</v>
      </c>
      <c r="C23" s="114" t="s">
        <v>184</v>
      </c>
      <c r="D23" s="114">
        <v>9.5</v>
      </c>
      <c r="E23" s="114"/>
      <c r="F23" s="147"/>
      <c r="G23" s="147"/>
      <c r="H23" s="147"/>
      <c r="I23" s="147"/>
      <c r="J23" s="62"/>
      <c r="K23" s="62"/>
      <c r="L23" s="62"/>
      <c r="M23" s="62"/>
      <c r="N23" s="142"/>
      <c r="O23" s="62"/>
      <c r="P23" s="62"/>
      <c r="Q23" s="62"/>
      <c r="R23" s="62"/>
      <c r="S23" s="62"/>
      <c r="T23" s="62"/>
      <c r="U23" s="62"/>
      <c r="V23" s="62"/>
      <c r="W23" s="62"/>
      <c r="X23" s="114">
        <v>5</v>
      </c>
    </row>
    <row r="24" spans="1:24" ht="27.95" customHeight="1">
      <c r="A24" s="47">
        <v>17</v>
      </c>
      <c r="B24" s="109" t="s">
        <v>192</v>
      </c>
      <c r="C24" s="114" t="s">
        <v>184</v>
      </c>
      <c r="D24" s="114">
        <v>10</v>
      </c>
      <c r="E24" s="114"/>
      <c r="F24" s="147"/>
      <c r="G24" s="147"/>
      <c r="H24" s="147"/>
      <c r="I24" s="147"/>
      <c r="J24" s="62"/>
      <c r="K24" s="62"/>
      <c r="L24" s="62"/>
      <c r="M24" s="62"/>
      <c r="N24" s="142"/>
      <c r="O24" s="62"/>
      <c r="P24" s="62"/>
      <c r="Q24" s="62"/>
      <c r="R24" s="62"/>
      <c r="S24" s="62"/>
      <c r="T24" s="62"/>
      <c r="U24" s="62"/>
      <c r="V24" s="62"/>
      <c r="W24" s="62"/>
      <c r="X24" s="114">
        <v>5</v>
      </c>
    </row>
    <row r="25" spans="1:24" ht="27.95" customHeight="1">
      <c r="A25" s="47">
        <v>18</v>
      </c>
      <c r="B25" s="109" t="s">
        <v>193</v>
      </c>
      <c r="C25" s="114" t="s">
        <v>184</v>
      </c>
      <c r="D25" s="114">
        <v>6</v>
      </c>
      <c r="E25" s="114"/>
      <c r="F25" s="147"/>
      <c r="G25" s="147"/>
      <c r="H25" s="147"/>
      <c r="I25" s="147"/>
      <c r="J25" s="62"/>
      <c r="K25" s="62"/>
      <c r="L25" s="62"/>
      <c r="M25" s="62"/>
      <c r="N25" s="142"/>
      <c r="O25" s="62"/>
      <c r="P25" s="62"/>
      <c r="Q25" s="62"/>
      <c r="R25" s="62"/>
      <c r="S25" s="62"/>
      <c r="T25" s="62"/>
      <c r="U25" s="62"/>
      <c r="V25" s="62"/>
      <c r="W25" s="62"/>
      <c r="X25" s="114">
        <v>5</v>
      </c>
    </row>
    <row r="26" spans="1:24" ht="27.95" customHeight="1">
      <c r="A26" s="47">
        <v>19</v>
      </c>
      <c r="B26" s="109" t="s">
        <v>194</v>
      </c>
      <c r="C26" s="114" t="s">
        <v>195</v>
      </c>
      <c r="D26" s="114">
        <v>26.6</v>
      </c>
      <c r="E26" s="114"/>
      <c r="F26" s="147"/>
      <c r="G26" s="147"/>
      <c r="H26" s="147"/>
      <c r="I26" s="147"/>
      <c r="J26" s="62"/>
      <c r="K26" s="62"/>
      <c r="L26" s="62"/>
      <c r="M26" s="62"/>
      <c r="N26" s="142"/>
      <c r="O26" s="62"/>
      <c r="P26" s="62"/>
      <c r="Q26" s="62"/>
      <c r="R26" s="62"/>
      <c r="S26" s="62"/>
      <c r="T26" s="62"/>
      <c r="U26" s="62"/>
      <c r="V26" s="62"/>
      <c r="W26" s="62"/>
      <c r="X26" s="114">
        <v>10</v>
      </c>
    </row>
    <row r="27" spans="1:24" ht="27.95" customHeight="1">
      <c r="A27" s="47">
        <v>20</v>
      </c>
      <c r="B27" s="109" t="s">
        <v>196</v>
      </c>
      <c r="C27" s="114" t="s">
        <v>195</v>
      </c>
      <c r="D27" s="114">
        <v>30.5</v>
      </c>
      <c r="E27" s="114"/>
      <c r="F27" s="144"/>
      <c r="G27" s="144"/>
      <c r="H27" s="144"/>
      <c r="I27" s="144"/>
      <c r="J27" s="145"/>
      <c r="K27" s="145"/>
      <c r="L27" s="145"/>
      <c r="M27" s="145"/>
      <c r="N27" s="146"/>
      <c r="O27" s="145"/>
      <c r="P27" s="145"/>
      <c r="Q27" s="145"/>
      <c r="R27" s="145"/>
      <c r="S27" s="145"/>
      <c r="T27" s="145"/>
      <c r="U27" s="145"/>
      <c r="V27" s="145"/>
      <c r="W27" s="145"/>
      <c r="X27" s="114">
        <v>10</v>
      </c>
    </row>
    <row r="28" spans="1:24" ht="27.95" customHeight="1">
      <c r="A28" s="47">
        <v>21</v>
      </c>
      <c r="B28" s="109" t="s">
        <v>203</v>
      </c>
      <c r="C28" s="114" t="s">
        <v>197</v>
      </c>
      <c r="D28" s="114">
        <v>22</v>
      </c>
      <c r="E28" s="114"/>
      <c r="F28" s="147"/>
      <c r="G28" s="147"/>
      <c r="H28" s="147"/>
      <c r="I28" s="147"/>
      <c r="J28" s="62"/>
      <c r="K28" s="62"/>
      <c r="L28" s="62"/>
      <c r="M28" s="62"/>
      <c r="N28" s="142"/>
      <c r="O28" s="62"/>
      <c r="P28" s="62"/>
      <c r="Q28" s="62"/>
      <c r="R28" s="62"/>
      <c r="S28" s="62"/>
      <c r="T28" s="62"/>
      <c r="U28" s="62"/>
      <c r="V28" s="62"/>
      <c r="W28" s="62"/>
      <c r="X28" s="114">
        <v>10</v>
      </c>
    </row>
    <row r="29" spans="1:24" ht="27.95" customHeight="1">
      <c r="A29" s="47">
        <v>22</v>
      </c>
      <c r="B29" s="109" t="s">
        <v>204</v>
      </c>
      <c r="C29" s="114" t="s">
        <v>197</v>
      </c>
      <c r="D29" s="114">
        <v>20</v>
      </c>
      <c r="E29" s="114"/>
      <c r="F29" s="147"/>
      <c r="G29" s="147"/>
      <c r="H29" s="147"/>
      <c r="I29" s="147"/>
      <c r="J29" s="62"/>
      <c r="K29" s="62"/>
      <c r="L29" s="62"/>
      <c r="M29" s="62"/>
      <c r="N29" s="142"/>
      <c r="O29" s="62"/>
      <c r="P29" s="62"/>
      <c r="Q29" s="62"/>
      <c r="R29" s="62"/>
      <c r="S29" s="62"/>
      <c r="T29" s="62"/>
      <c r="U29" s="62"/>
      <c r="V29" s="62"/>
      <c r="W29" s="62"/>
      <c r="X29" s="114">
        <v>10</v>
      </c>
    </row>
    <row r="30" spans="1:24" ht="27.95" customHeight="1">
      <c r="A30" s="47">
        <v>23</v>
      </c>
      <c r="B30" s="109" t="s">
        <v>198</v>
      </c>
      <c r="C30" s="114" t="s">
        <v>199</v>
      </c>
      <c r="D30" s="114">
        <v>60</v>
      </c>
      <c r="E30" s="114"/>
      <c r="F30" s="147"/>
      <c r="G30" s="147"/>
      <c r="H30" s="147"/>
      <c r="I30" s="147"/>
      <c r="J30" s="62"/>
      <c r="K30" s="62"/>
      <c r="L30" s="62"/>
      <c r="M30" s="62"/>
      <c r="N30" s="142"/>
      <c r="O30" s="62"/>
      <c r="P30" s="62"/>
      <c r="Q30" s="62"/>
      <c r="R30" s="62"/>
      <c r="S30" s="62"/>
      <c r="T30" s="62"/>
      <c r="U30" s="62"/>
      <c r="V30" s="62"/>
      <c r="W30" s="62"/>
      <c r="X30" s="114">
        <v>10</v>
      </c>
    </row>
    <row r="31" spans="1:24" ht="27.95" customHeight="1">
      <c r="A31" s="47">
        <v>24</v>
      </c>
      <c r="B31" s="109" t="s">
        <v>200</v>
      </c>
      <c r="C31" s="114" t="s">
        <v>199</v>
      </c>
      <c r="D31" s="114">
        <v>80</v>
      </c>
      <c r="E31" s="114"/>
      <c r="F31" s="147"/>
      <c r="G31" s="147"/>
      <c r="H31" s="147"/>
      <c r="I31" s="147"/>
      <c r="J31" s="62"/>
      <c r="K31" s="62"/>
      <c r="L31" s="62"/>
      <c r="M31" s="62"/>
      <c r="N31" s="142"/>
      <c r="O31" s="62"/>
      <c r="P31" s="62"/>
      <c r="Q31" s="62"/>
      <c r="R31" s="62"/>
      <c r="S31" s="62"/>
      <c r="T31" s="62"/>
      <c r="U31" s="62"/>
      <c r="V31" s="62"/>
      <c r="W31" s="62"/>
      <c r="X31" s="114">
        <v>10</v>
      </c>
    </row>
    <row r="32" spans="1:24" ht="27.95" customHeight="1">
      <c r="A32" s="47">
        <v>25</v>
      </c>
      <c r="B32" s="49" t="s">
        <v>168</v>
      </c>
      <c r="C32" s="74" t="s">
        <v>118</v>
      </c>
      <c r="D32" s="50">
        <v>9.5</v>
      </c>
      <c r="E32" s="50"/>
      <c r="F32" s="50"/>
      <c r="G32" s="50"/>
      <c r="H32" s="50"/>
      <c r="I32" s="50"/>
      <c r="J32" s="62"/>
      <c r="K32" s="50"/>
      <c r="L32" s="62"/>
      <c r="M32" s="62"/>
      <c r="N32" s="62"/>
      <c r="O32" s="62"/>
      <c r="P32" s="62"/>
      <c r="Q32" s="62"/>
      <c r="R32" s="62"/>
      <c r="S32" s="62"/>
      <c r="T32" s="62"/>
      <c r="U32" s="62"/>
      <c r="V32" s="62"/>
      <c r="W32" s="62"/>
      <c r="X32" s="50">
        <v>4</v>
      </c>
    </row>
    <row r="33" spans="1:24" ht="27.95" customHeight="1">
      <c r="A33" s="47">
        <v>26</v>
      </c>
      <c r="B33" s="49" t="s">
        <v>169</v>
      </c>
      <c r="C33" s="74" t="s">
        <v>118</v>
      </c>
      <c r="D33" s="50">
        <v>9</v>
      </c>
      <c r="E33" s="50"/>
      <c r="F33" s="50"/>
      <c r="G33" s="50"/>
      <c r="H33" s="50"/>
      <c r="I33" s="50"/>
      <c r="J33" s="62"/>
      <c r="K33" s="50"/>
      <c r="L33" s="62"/>
      <c r="M33" s="62"/>
      <c r="N33" s="62"/>
      <c r="O33" s="62"/>
      <c r="P33" s="62"/>
      <c r="Q33" s="62"/>
      <c r="R33" s="62"/>
      <c r="S33" s="62"/>
      <c r="T33" s="62"/>
      <c r="U33" s="62"/>
      <c r="V33" s="62"/>
      <c r="W33" s="62"/>
      <c r="X33" s="50">
        <v>4</v>
      </c>
    </row>
    <row r="34" spans="1:24" ht="27.95" customHeight="1">
      <c r="A34" s="47">
        <v>27</v>
      </c>
      <c r="B34" s="49" t="s">
        <v>170</v>
      </c>
      <c r="C34" s="74" t="s">
        <v>118</v>
      </c>
      <c r="D34" s="50">
        <v>8.5</v>
      </c>
      <c r="E34" s="50"/>
      <c r="F34" s="50"/>
      <c r="G34" s="50"/>
      <c r="H34" s="50"/>
      <c r="I34" s="50"/>
      <c r="J34" s="62"/>
      <c r="K34" s="50"/>
      <c r="L34" s="62"/>
      <c r="M34" s="62"/>
      <c r="N34" s="62"/>
      <c r="O34" s="62"/>
      <c r="P34" s="62"/>
      <c r="Q34" s="62"/>
      <c r="R34" s="62"/>
      <c r="S34" s="62"/>
      <c r="T34" s="62"/>
      <c r="U34" s="62"/>
      <c r="V34" s="62"/>
      <c r="W34" s="62"/>
      <c r="X34" s="50">
        <v>4</v>
      </c>
    </row>
    <row r="35" spans="1:24" ht="33.950000000000003" hidden="1" customHeight="1">
      <c r="A35" s="47">
        <v>29</v>
      </c>
      <c r="B35" s="128" t="s">
        <v>101</v>
      </c>
      <c r="C35" s="127" t="s">
        <v>98</v>
      </c>
      <c r="D35" s="129">
        <v>150</v>
      </c>
      <c r="E35" s="130">
        <f>D35*0.2</f>
        <v>30</v>
      </c>
      <c r="G35" s="131"/>
      <c r="H35" s="131"/>
      <c r="I35" s="132" t="s">
        <v>75</v>
      </c>
      <c r="J35" s="129">
        <v>150</v>
      </c>
      <c r="K35" s="130">
        <f>J35*0.2</f>
        <v>30</v>
      </c>
      <c r="L35" s="133">
        <f>J35*0.19</f>
        <v>28.5</v>
      </c>
      <c r="M35" s="134"/>
      <c r="N35" s="135">
        <v>29</v>
      </c>
      <c r="O35" s="136" t="s">
        <v>75</v>
      </c>
      <c r="P35" s="137">
        <v>150</v>
      </c>
      <c r="Q35" s="133">
        <f>P35*0.2</f>
        <v>30</v>
      </c>
      <c r="R35" s="43">
        <f>P35*0.2</f>
        <v>30</v>
      </c>
      <c r="S35" s="43">
        <f>P35*0.175</f>
        <v>26.25</v>
      </c>
      <c r="T35" s="138">
        <v>26</v>
      </c>
    </row>
    <row r="36" spans="1:24" ht="33.950000000000003" hidden="1" customHeight="1">
      <c r="A36" s="47">
        <v>30</v>
      </c>
      <c r="B36" s="102" t="s">
        <v>102</v>
      </c>
      <c r="C36" s="47" t="s">
        <v>98</v>
      </c>
      <c r="D36" s="50">
        <v>130</v>
      </c>
      <c r="E36" s="65">
        <v>12</v>
      </c>
      <c r="G36" s="90"/>
      <c r="H36" s="90"/>
      <c r="I36" s="92" t="s">
        <v>76</v>
      </c>
      <c r="J36" s="50">
        <v>57.75</v>
      </c>
      <c r="K36" s="65">
        <f>J36*0.2</f>
        <v>11.55</v>
      </c>
      <c r="L36" s="62">
        <f>J36*0.19</f>
        <v>10.9725</v>
      </c>
      <c r="M36" s="62"/>
      <c r="N36" s="77">
        <v>11</v>
      </c>
      <c r="O36" s="50" t="s">
        <v>76</v>
      </c>
      <c r="P36" s="88">
        <v>130</v>
      </c>
      <c r="Q36" s="62">
        <f>P36*0.2</f>
        <v>26</v>
      </c>
      <c r="R36" s="43">
        <f>P36*0.2</f>
        <v>26</v>
      </c>
      <c r="S36" s="43">
        <f>P36*0.175</f>
        <v>22.75</v>
      </c>
      <c r="T36" s="66">
        <v>22</v>
      </c>
    </row>
  </sheetData>
  <mergeCells count="11">
    <mergeCell ref="B12:C12"/>
    <mergeCell ref="A3:A4"/>
    <mergeCell ref="B3:B4"/>
    <mergeCell ref="C3:C4"/>
    <mergeCell ref="D3:D4"/>
    <mergeCell ref="A2:X2"/>
    <mergeCell ref="H3:H4"/>
    <mergeCell ref="A5:C5"/>
    <mergeCell ref="B6:C6"/>
    <mergeCell ref="E3:E4"/>
    <mergeCell ref="X3:X4"/>
  </mergeCells>
  <phoneticPr fontId="1" type="noConversion"/>
  <pageMargins left="0.94488188976377963" right="0.55118110236220474" top="0.98425196850393704" bottom="0.98425196850393704" header="0.51181102362204722" footer="0.51181102362204722"/>
  <pageSetup paperSize="9" scale="85" orientation="landscape" verticalDpi="0" r:id="rId1"/>
  <headerFooter scaleWithDoc="0" alignWithMargins="0"/>
</worksheet>
</file>

<file path=xl/worksheets/sheet2.xml><?xml version="1.0" encoding="utf-8"?>
<worksheet xmlns="http://schemas.openxmlformats.org/spreadsheetml/2006/main" xmlns:r="http://schemas.openxmlformats.org/officeDocument/2006/relationships">
  <dimension ref="A1:AA57"/>
  <sheetViews>
    <sheetView topLeftCell="A13" zoomScaleSheetLayoutView="100" workbookViewId="0">
      <selection activeCell="A15" sqref="A15"/>
    </sheetView>
  </sheetViews>
  <sheetFormatPr defaultColWidth="9" defaultRowHeight="14.25"/>
  <cols>
    <col min="1" max="1" width="10.5" style="43" customWidth="1"/>
    <col min="2" max="2" width="69.875" style="43" customWidth="1"/>
    <col min="3" max="3" width="20.625" style="43" customWidth="1"/>
    <col min="4" max="4" width="16" style="43" customWidth="1"/>
    <col min="5" max="5" width="19" style="43" hidden="1" customWidth="1"/>
    <col min="6" max="6" width="27.125" style="43" customWidth="1"/>
    <col min="7" max="7" width="19" style="43" hidden="1" customWidth="1"/>
    <col min="8" max="8" width="13.375" style="43" hidden="1" customWidth="1"/>
    <col min="9" max="9" width="19" style="43" hidden="1" customWidth="1"/>
    <col min="10" max="10" width="9.25" style="43" hidden="1" customWidth="1"/>
    <col min="11" max="11" width="7.625" style="43" hidden="1" customWidth="1"/>
    <col min="12" max="12" width="6.625" style="43" hidden="1" customWidth="1"/>
    <col min="13" max="13" width="7.5" style="43" hidden="1" customWidth="1"/>
    <col min="14" max="16" width="9" style="43" hidden="1" customWidth="1"/>
    <col min="17" max="17" width="5.75" style="43" hidden="1" customWidth="1"/>
    <col min="18" max="18" width="6.875" style="43" hidden="1" customWidth="1"/>
    <col min="19" max="24" width="0" style="43" hidden="1" customWidth="1"/>
    <col min="25" max="16384" width="9" style="43"/>
  </cols>
  <sheetData>
    <row r="1" spans="1:12" ht="27" customHeight="1">
      <c r="A1" s="56" t="s">
        <v>66</v>
      </c>
    </row>
    <row r="2" spans="1:12" ht="42" customHeight="1">
      <c r="A2" s="157" t="s">
        <v>159</v>
      </c>
      <c r="B2" s="157"/>
      <c r="C2" s="157"/>
      <c r="D2" s="157"/>
      <c r="E2" s="157"/>
      <c r="F2" s="157"/>
      <c r="G2" s="96"/>
      <c r="H2" s="96"/>
      <c r="I2" s="96"/>
      <c r="J2" s="83"/>
      <c r="L2" s="83"/>
    </row>
    <row r="3" spans="1:12" ht="23.25" customHeight="1">
      <c r="A3" s="153" t="s">
        <v>65</v>
      </c>
      <c r="B3" s="153" t="s">
        <v>2</v>
      </c>
      <c r="C3" s="153" t="s">
        <v>64</v>
      </c>
      <c r="D3" s="153" t="s">
        <v>55</v>
      </c>
      <c r="E3" s="155" t="s">
        <v>54</v>
      </c>
      <c r="F3" s="153" t="s">
        <v>160</v>
      </c>
      <c r="G3" s="101"/>
      <c r="H3" s="99"/>
      <c r="I3" s="154"/>
      <c r="J3" s="68"/>
      <c r="L3" s="68"/>
    </row>
    <row r="4" spans="1:12" ht="23.25" customHeight="1">
      <c r="A4" s="153"/>
      <c r="B4" s="153"/>
      <c r="C4" s="153"/>
      <c r="D4" s="153"/>
      <c r="E4" s="156"/>
      <c r="F4" s="153"/>
      <c r="G4" s="99"/>
      <c r="H4" s="99"/>
      <c r="I4" s="154"/>
      <c r="J4" s="68"/>
      <c r="L4" s="68"/>
    </row>
    <row r="5" spans="1:12" ht="42" customHeight="1">
      <c r="A5" s="152" t="s">
        <v>164</v>
      </c>
      <c r="B5" s="152"/>
      <c r="C5" s="152"/>
      <c r="D5" s="107" t="s">
        <v>95</v>
      </c>
      <c r="E5" s="107"/>
      <c r="F5" s="107">
        <v>141</v>
      </c>
      <c r="G5" s="68"/>
      <c r="H5" s="68"/>
      <c r="I5" s="68"/>
      <c r="J5" s="68"/>
      <c r="L5" s="68"/>
    </row>
    <row r="6" spans="1:12" ht="35.1" customHeight="1">
      <c r="A6" s="76" t="s">
        <v>63</v>
      </c>
      <c r="B6" s="153" t="s">
        <v>96</v>
      </c>
      <c r="C6" s="153"/>
      <c r="D6" s="103" t="s">
        <v>94</v>
      </c>
      <c r="E6" s="103"/>
      <c r="F6" s="103">
        <v>60</v>
      </c>
      <c r="G6" s="68"/>
      <c r="H6" s="68"/>
      <c r="I6" s="68"/>
      <c r="J6" s="68"/>
      <c r="L6" s="68"/>
    </row>
    <row r="7" spans="1:12" ht="30" customHeight="1">
      <c r="A7" s="47">
        <v>1</v>
      </c>
      <c r="B7" s="102" t="s">
        <v>97</v>
      </c>
      <c r="C7" s="47" t="s">
        <v>98</v>
      </c>
      <c r="D7" s="104">
        <v>303</v>
      </c>
      <c r="E7" s="105">
        <v>61</v>
      </c>
      <c r="F7" s="105">
        <v>60</v>
      </c>
      <c r="G7" s="68">
        <f>60/303</f>
        <v>0.19801980198019803</v>
      </c>
      <c r="H7" s="68"/>
      <c r="I7" s="68"/>
      <c r="J7" s="68"/>
      <c r="L7" s="68"/>
    </row>
    <row r="8" spans="1:12" ht="35.1" customHeight="1">
      <c r="A8" s="76" t="s">
        <v>99</v>
      </c>
      <c r="B8" s="153" t="s">
        <v>100</v>
      </c>
      <c r="C8" s="153"/>
      <c r="D8" s="103" t="s">
        <v>94</v>
      </c>
      <c r="E8" s="108"/>
      <c r="F8" s="103">
        <v>81</v>
      </c>
      <c r="G8" s="68"/>
      <c r="H8" s="68"/>
      <c r="I8" s="68"/>
      <c r="J8" s="68"/>
      <c r="L8" s="68"/>
    </row>
    <row r="9" spans="1:12" ht="30" customHeight="1">
      <c r="A9" s="47">
        <v>1</v>
      </c>
      <c r="B9" s="113" t="s">
        <v>120</v>
      </c>
      <c r="C9" s="114" t="s">
        <v>121</v>
      </c>
      <c r="D9" s="114">
        <v>20</v>
      </c>
      <c r="E9" s="114"/>
      <c r="F9" s="114">
        <v>5</v>
      </c>
      <c r="G9" s="68"/>
      <c r="H9" s="68"/>
      <c r="I9" s="68"/>
      <c r="J9" s="68"/>
      <c r="L9" s="68"/>
    </row>
    <row r="10" spans="1:12" ht="30" customHeight="1">
      <c r="A10" s="47">
        <v>2</v>
      </c>
      <c r="B10" s="113" t="s">
        <v>122</v>
      </c>
      <c r="C10" s="114" t="s">
        <v>121</v>
      </c>
      <c r="D10" s="114">
        <v>6</v>
      </c>
      <c r="E10" s="114"/>
      <c r="F10" s="114">
        <v>5</v>
      </c>
      <c r="G10" s="68"/>
      <c r="H10" s="68"/>
      <c r="I10" s="68"/>
      <c r="J10" s="68"/>
      <c r="L10" s="68"/>
    </row>
    <row r="11" spans="1:12" ht="30" customHeight="1">
      <c r="A11" s="47">
        <v>3</v>
      </c>
      <c r="B11" s="113" t="s">
        <v>123</v>
      </c>
      <c r="C11" s="114" t="s">
        <v>121</v>
      </c>
      <c r="D11" s="114">
        <v>7</v>
      </c>
      <c r="E11" s="114"/>
      <c r="F11" s="114">
        <v>5</v>
      </c>
      <c r="G11" s="68"/>
      <c r="H11" s="68"/>
      <c r="I11" s="68"/>
      <c r="J11" s="68"/>
      <c r="L11" s="68"/>
    </row>
    <row r="12" spans="1:12" ht="30" customHeight="1">
      <c r="A12" s="47">
        <v>4</v>
      </c>
      <c r="B12" s="113" t="s">
        <v>124</v>
      </c>
      <c r="C12" s="114" t="s">
        <v>121</v>
      </c>
      <c r="D12" s="114">
        <v>15</v>
      </c>
      <c r="E12" s="114"/>
      <c r="F12" s="114">
        <v>5</v>
      </c>
      <c r="G12" s="68"/>
      <c r="H12" s="68"/>
      <c r="I12" s="68"/>
      <c r="J12" s="68"/>
      <c r="L12" s="68"/>
    </row>
    <row r="13" spans="1:12" ht="30" customHeight="1">
      <c r="A13" s="47">
        <v>5</v>
      </c>
      <c r="B13" s="113" t="s">
        <v>125</v>
      </c>
      <c r="C13" s="114" t="s">
        <v>121</v>
      </c>
      <c r="D13" s="114">
        <v>7</v>
      </c>
      <c r="E13" s="114"/>
      <c r="F13" s="114">
        <v>5</v>
      </c>
      <c r="G13" s="68"/>
      <c r="H13" s="68"/>
      <c r="I13" s="68"/>
      <c r="J13" s="68"/>
      <c r="L13" s="68"/>
    </row>
    <row r="14" spans="1:12" ht="30" customHeight="1">
      <c r="A14" s="47">
        <v>6</v>
      </c>
      <c r="B14" s="113" t="s">
        <v>126</v>
      </c>
      <c r="C14" s="114" t="s">
        <v>121</v>
      </c>
      <c r="D14" s="114">
        <v>15</v>
      </c>
      <c r="E14" s="114"/>
      <c r="F14" s="114">
        <v>5</v>
      </c>
      <c r="G14" s="68"/>
      <c r="H14" s="68"/>
      <c r="I14" s="68"/>
      <c r="J14" s="68"/>
      <c r="L14" s="68"/>
    </row>
    <row r="15" spans="1:12" ht="30" customHeight="1">
      <c r="A15" s="47">
        <v>7</v>
      </c>
      <c r="B15" s="113" t="s">
        <v>127</v>
      </c>
      <c r="C15" s="114" t="s">
        <v>121</v>
      </c>
      <c r="D15" s="114">
        <v>10</v>
      </c>
      <c r="E15" s="114"/>
      <c r="F15" s="114">
        <v>5</v>
      </c>
      <c r="G15" s="68"/>
      <c r="H15" s="68"/>
      <c r="I15" s="68"/>
      <c r="J15" s="68"/>
      <c r="L15" s="68"/>
    </row>
    <row r="16" spans="1:12" ht="30" customHeight="1">
      <c r="A16" s="47">
        <v>8</v>
      </c>
      <c r="B16" s="113" t="s">
        <v>128</v>
      </c>
      <c r="C16" s="114" t="s">
        <v>121</v>
      </c>
      <c r="D16" s="114">
        <v>15</v>
      </c>
      <c r="E16" s="114"/>
      <c r="F16" s="114">
        <v>5</v>
      </c>
      <c r="G16" s="68"/>
      <c r="H16" s="68"/>
      <c r="I16" s="68"/>
      <c r="J16" s="68"/>
      <c r="L16" s="68"/>
    </row>
    <row r="17" spans="1:27" ht="30" customHeight="1">
      <c r="A17" s="47">
        <v>9</v>
      </c>
      <c r="B17" s="113" t="s">
        <v>129</v>
      </c>
      <c r="C17" s="114" t="s">
        <v>121</v>
      </c>
      <c r="D17" s="114">
        <v>10</v>
      </c>
      <c r="E17" s="114"/>
      <c r="F17" s="114" t="s">
        <v>130</v>
      </c>
      <c r="G17" s="68"/>
      <c r="H17" s="68"/>
      <c r="I17" s="68"/>
      <c r="J17" s="68"/>
      <c r="L17" s="68"/>
    </row>
    <row r="18" spans="1:27" ht="30" customHeight="1">
      <c r="A18" s="47">
        <v>10</v>
      </c>
      <c r="B18" s="113" t="s">
        <v>111</v>
      </c>
      <c r="C18" s="74" t="s">
        <v>112</v>
      </c>
      <c r="D18" s="47">
        <v>4.3</v>
      </c>
      <c r="E18" s="115"/>
      <c r="F18" s="47">
        <v>4</v>
      </c>
      <c r="G18" s="68"/>
      <c r="H18" s="68"/>
      <c r="I18" s="68"/>
      <c r="J18" s="68"/>
      <c r="L18" s="68"/>
    </row>
    <row r="19" spans="1:27" ht="30" customHeight="1">
      <c r="A19" s="47">
        <v>11</v>
      </c>
      <c r="B19" s="113" t="s">
        <v>113</v>
      </c>
      <c r="C19" s="74" t="s">
        <v>112</v>
      </c>
      <c r="D19" s="47">
        <v>8</v>
      </c>
      <c r="E19" s="115"/>
      <c r="F19" s="47">
        <v>4</v>
      </c>
      <c r="G19" s="68"/>
      <c r="H19" s="68"/>
      <c r="I19" s="68"/>
      <c r="J19" s="68"/>
      <c r="L19" s="68"/>
    </row>
    <row r="20" spans="1:27" ht="30" customHeight="1">
      <c r="A20" s="47">
        <v>12</v>
      </c>
      <c r="B20" s="113" t="s">
        <v>114</v>
      </c>
      <c r="C20" s="74" t="s">
        <v>112</v>
      </c>
      <c r="D20" s="47">
        <v>7.5</v>
      </c>
      <c r="E20" s="115"/>
      <c r="F20" s="47">
        <v>4</v>
      </c>
      <c r="G20" s="68"/>
      <c r="H20" s="68"/>
      <c r="I20" s="68"/>
      <c r="J20" s="68"/>
      <c r="L20" s="68"/>
    </row>
    <row r="21" spans="1:27" ht="30" customHeight="1">
      <c r="A21" s="47">
        <v>13</v>
      </c>
      <c r="B21" s="113" t="s">
        <v>115</v>
      </c>
      <c r="C21" s="74" t="s">
        <v>112</v>
      </c>
      <c r="D21" s="47">
        <v>8</v>
      </c>
      <c r="E21" s="115"/>
      <c r="F21" s="47">
        <v>4</v>
      </c>
      <c r="G21" s="68"/>
      <c r="H21" s="68"/>
      <c r="I21" s="68"/>
      <c r="J21" s="68"/>
      <c r="L21" s="68"/>
    </row>
    <row r="22" spans="1:27" ht="30" customHeight="1">
      <c r="A22" s="47">
        <v>14</v>
      </c>
      <c r="B22" s="113" t="s">
        <v>116</v>
      </c>
      <c r="C22" s="74" t="s">
        <v>112</v>
      </c>
      <c r="D22" s="47">
        <v>8</v>
      </c>
      <c r="E22" s="115"/>
      <c r="F22" s="47">
        <v>4</v>
      </c>
      <c r="G22" s="68"/>
      <c r="H22" s="68"/>
      <c r="I22" s="68"/>
      <c r="J22" s="68"/>
      <c r="L22" s="68"/>
    </row>
    <row r="23" spans="1:27" ht="30" customHeight="1">
      <c r="A23" s="47">
        <v>15</v>
      </c>
      <c r="B23" s="113" t="s">
        <v>117</v>
      </c>
      <c r="C23" s="74" t="s">
        <v>112</v>
      </c>
      <c r="D23" s="47">
        <v>6</v>
      </c>
      <c r="E23" s="115"/>
      <c r="F23" s="47">
        <v>4</v>
      </c>
      <c r="G23" s="68"/>
      <c r="H23" s="68"/>
      <c r="I23" s="68"/>
      <c r="J23" s="68"/>
      <c r="L23" s="68"/>
    </row>
    <row r="24" spans="1:27" ht="30" customHeight="1">
      <c r="A24" s="47">
        <v>16</v>
      </c>
      <c r="B24" s="113" t="s">
        <v>131</v>
      </c>
      <c r="C24" s="74" t="s">
        <v>132</v>
      </c>
      <c r="D24" s="47">
        <v>100</v>
      </c>
      <c r="E24" s="46"/>
      <c r="F24" s="47" t="s">
        <v>133</v>
      </c>
      <c r="G24" s="68"/>
      <c r="H24" s="68"/>
      <c r="I24" s="68"/>
      <c r="J24" s="68"/>
      <c r="L24" s="68"/>
      <c r="Z24" s="43">
        <f>64+15+2</f>
        <v>81</v>
      </c>
    </row>
    <row r="25" spans="1:27" ht="42" customHeight="1">
      <c r="A25" s="160" t="s">
        <v>103</v>
      </c>
      <c r="B25" s="161"/>
      <c r="C25" s="161"/>
      <c r="D25" s="120" t="s">
        <v>161</v>
      </c>
      <c r="E25" s="120"/>
      <c r="F25" s="120">
        <v>300</v>
      </c>
      <c r="G25" s="68"/>
      <c r="H25" s="68"/>
      <c r="I25" s="68"/>
      <c r="J25" s="68"/>
      <c r="L25" s="68"/>
    </row>
    <row r="26" spans="1:27" ht="35.1" customHeight="1">
      <c r="A26" s="76" t="s">
        <v>63</v>
      </c>
      <c r="B26" s="158" t="s">
        <v>62</v>
      </c>
      <c r="C26" s="159"/>
      <c r="D26" s="103" t="s">
        <v>94</v>
      </c>
      <c r="E26" s="103"/>
      <c r="F26" s="103">
        <v>128</v>
      </c>
      <c r="G26" s="68"/>
      <c r="H26" s="68"/>
      <c r="I26" s="68"/>
      <c r="J26" s="68"/>
      <c r="L26" s="68">
        <v>0.2</v>
      </c>
      <c r="M26" s="43">
        <v>0.19</v>
      </c>
      <c r="O26" s="43">
        <v>0.19</v>
      </c>
    </row>
    <row r="27" spans="1:27" ht="30" customHeight="1">
      <c r="A27" s="47">
        <v>1</v>
      </c>
      <c r="B27" s="113" t="s">
        <v>104</v>
      </c>
      <c r="C27" s="47" t="s">
        <v>105</v>
      </c>
      <c r="D27" s="104">
        <v>1500</v>
      </c>
      <c r="E27" s="105">
        <v>61</v>
      </c>
      <c r="F27" s="105">
        <v>100</v>
      </c>
      <c r="G27" s="100">
        <v>85</v>
      </c>
      <c r="H27" s="90">
        <f>D27*0.2</f>
        <v>300</v>
      </c>
      <c r="I27" s="90"/>
      <c r="J27" s="90" t="s">
        <v>73</v>
      </c>
      <c r="K27" s="66">
        <v>303</v>
      </c>
      <c r="L27" s="65">
        <f>K27*0.2</f>
        <v>60.6</v>
      </c>
      <c r="M27" s="62">
        <f>K27*0.19</f>
        <v>57.57</v>
      </c>
      <c r="N27" s="62"/>
      <c r="O27" s="77">
        <v>58</v>
      </c>
      <c r="P27" s="65" t="s">
        <v>73</v>
      </c>
      <c r="Q27" s="85">
        <v>303</v>
      </c>
      <c r="R27" s="62">
        <v>45</v>
      </c>
      <c r="S27" s="43">
        <f>Q27*0.15</f>
        <v>45.449999999999996</v>
      </c>
      <c r="T27" s="43">
        <f>Q27*0.175</f>
        <v>53.024999999999999</v>
      </c>
      <c r="U27" s="66">
        <v>53</v>
      </c>
      <c r="W27" s="43">
        <f>1500/1650*112</f>
        <v>101.81818181818181</v>
      </c>
      <c r="X27" s="43">
        <f>F27/D27</f>
        <v>6.6666666666666666E-2</v>
      </c>
    </row>
    <row r="28" spans="1:27" ht="30" customHeight="1">
      <c r="A28" s="47">
        <v>2</v>
      </c>
      <c r="B28" s="113" t="s">
        <v>106</v>
      </c>
      <c r="C28" s="47" t="s">
        <v>105</v>
      </c>
      <c r="D28" s="106">
        <v>150</v>
      </c>
      <c r="E28" s="105">
        <f t="shared" ref="E28" si="0">D28*0.2</f>
        <v>30</v>
      </c>
      <c r="F28" s="105">
        <v>10</v>
      </c>
      <c r="G28" s="100">
        <v>42</v>
      </c>
      <c r="H28" s="90">
        <f t="shared" ref="H28" si="1">D28*0.2</f>
        <v>30</v>
      </c>
      <c r="I28" s="90"/>
      <c r="J28" s="91" t="s">
        <v>74</v>
      </c>
      <c r="K28" s="47">
        <v>150</v>
      </c>
      <c r="L28" s="65">
        <f>K28*0.2</f>
        <v>30</v>
      </c>
      <c r="M28" s="62">
        <f>K28*0.19</f>
        <v>28.5</v>
      </c>
      <c r="N28" s="67" t="s">
        <v>61</v>
      </c>
      <c r="O28" s="78">
        <v>29</v>
      </c>
      <c r="P28" s="47" t="s">
        <v>74</v>
      </c>
      <c r="Q28" s="86">
        <v>150</v>
      </c>
      <c r="R28" s="62">
        <v>23</v>
      </c>
      <c r="S28" s="43">
        <f>Q28*0.15</f>
        <v>22.5</v>
      </c>
      <c r="T28" s="43">
        <f t="shared" ref="T28" si="2">Q28*0.175</f>
        <v>26.25</v>
      </c>
      <c r="U28" s="66">
        <v>26</v>
      </c>
      <c r="W28" s="43">
        <f>150/1650*112</f>
        <v>10.181818181818182</v>
      </c>
      <c r="X28" s="43">
        <f>F28/D28</f>
        <v>6.6666666666666666E-2</v>
      </c>
    </row>
    <row r="29" spans="1:27" ht="30" customHeight="1">
      <c r="A29" s="47">
        <v>3</v>
      </c>
      <c r="B29" s="113" t="s">
        <v>109</v>
      </c>
      <c r="C29" s="116" t="s">
        <v>110</v>
      </c>
      <c r="D29" s="106">
        <v>32.25</v>
      </c>
      <c r="E29" s="105"/>
      <c r="F29" s="105">
        <v>15</v>
      </c>
      <c r="G29" s="100"/>
      <c r="H29" s="90"/>
      <c r="I29" s="90"/>
      <c r="J29" s="91"/>
      <c r="K29" s="47"/>
      <c r="L29" s="65"/>
      <c r="M29" s="62"/>
      <c r="N29" s="67"/>
      <c r="O29" s="78"/>
      <c r="P29" s="47"/>
      <c r="Q29" s="86"/>
      <c r="R29" s="62"/>
      <c r="U29" s="66"/>
      <c r="X29" s="43">
        <f>F29/D29</f>
        <v>0.46511627906976744</v>
      </c>
    </row>
    <row r="30" spans="1:27" ht="30" customHeight="1">
      <c r="A30" s="47">
        <v>4</v>
      </c>
      <c r="B30" s="109" t="s">
        <v>107</v>
      </c>
      <c r="C30" s="47" t="s">
        <v>71</v>
      </c>
      <c r="D30" s="106">
        <v>4</v>
      </c>
      <c r="E30" s="105">
        <v>3</v>
      </c>
      <c r="F30" s="105">
        <v>3</v>
      </c>
      <c r="G30" s="100">
        <v>3</v>
      </c>
      <c r="H30" s="90">
        <v>3</v>
      </c>
      <c r="I30" s="90"/>
      <c r="J30" s="91" t="s">
        <v>77</v>
      </c>
      <c r="K30" s="62">
        <v>3</v>
      </c>
      <c r="L30" s="65">
        <v>3</v>
      </c>
      <c r="M30" s="62">
        <v>3</v>
      </c>
      <c r="N30" s="62"/>
      <c r="O30" s="77">
        <v>3</v>
      </c>
      <c r="P30" s="47" t="s">
        <v>77</v>
      </c>
      <c r="Q30" s="89">
        <v>3</v>
      </c>
      <c r="R30" s="62">
        <v>3</v>
      </c>
      <c r="S30" s="43">
        <v>3</v>
      </c>
      <c r="T30" s="43">
        <v>3</v>
      </c>
      <c r="U30" s="66">
        <v>3</v>
      </c>
    </row>
    <row r="31" spans="1:27" ht="35.1" customHeight="1">
      <c r="A31" s="76" t="s">
        <v>59</v>
      </c>
      <c r="B31" s="153" t="s">
        <v>58</v>
      </c>
      <c r="C31" s="153"/>
      <c r="D31" s="103" t="s">
        <v>94</v>
      </c>
      <c r="E31" s="110"/>
      <c r="F31" s="103">
        <v>172</v>
      </c>
      <c r="G31" s="95"/>
      <c r="H31" s="95"/>
      <c r="I31" s="95"/>
      <c r="J31" s="84" t="s">
        <v>81</v>
      </c>
      <c r="K31" s="62"/>
      <c r="L31" s="62">
        <v>60</v>
      </c>
      <c r="M31" s="62">
        <v>60</v>
      </c>
      <c r="O31" s="43">
        <v>141</v>
      </c>
      <c r="AA31" s="43">
        <f>147+128+20+3</f>
        <v>298</v>
      </c>
    </row>
    <row r="32" spans="1:27" ht="30" customHeight="1">
      <c r="A32" s="114">
        <v>1</v>
      </c>
      <c r="B32" s="109" t="s">
        <v>134</v>
      </c>
      <c r="C32" s="114" t="s">
        <v>121</v>
      </c>
      <c r="D32" s="114">
        <v>12</v>
      </c>
      <c r="E32" s="114"/>
      <c r="F32" s="114">
        <v>5</v>
      </c>
      <c r="G32" s="98"/>
      <c r="H32" s="97"/>
      <c r="I32" s="97"/>
      <c r="J32" s="97"/>
      <c r="K32" s="62"/>
      <c r="L32" s="62"/>
      <c r="M32" s="62"/>
      <c r="N32" s="62"/>
      <c r="O32" s="73"/>
    </row>
    <row r="33" spans="1:27" ht="30" customHeight="1">
      <c r="A33" s="114">
        <v>2</v>
      </c>
      <c r="B33" s="109" t="s">
        <v>135</v>
      </c>
      <c r="C33" s="114" t="s">
        <v>136</v>
      </c>
      <c r="D33" s="114">
        <v>10</v>
      </c>
      <c r="E33" s="114"/>
      <c r="F33" s="114">
        <v>5</v>
      </c>
      <c r="G33" s="98"/>
      <c r="H33" s="97"/>
      <c r="I33" s="97"/>
      <c r="J33" s="97"/>
      <c r="K33" s="62"/>
      <c r="L33" s="62"/>
      <c r="M33" s="62"/>
      <c r="N33" s="62"/>
      <c r="O33" s="73"/>
      <c r="AA33" s="43">
        <f>149+3+20</f>
        <v>172</v>
      </c>
    </row>
    <row r="34" spans="1:27" ht="30" customHeight="1">
      <c r="A34" s="114">
        <v>3</v>
      </c>
      <c r="B34" s="109" t="s">
        <v>137</v>
      </c>
      <c r="C34" s="114" t="s">
        <v>136</v>
      </c>
      <c r="D34" s="114">
        <v>10</v>
      </c>
      <c r="E34" s="114"/>
      <c r="F34" s="114">
        <v>5</v>
      </c>
      <c r="G34" s="98"/>
      <c r="H34" s="97"/>
      <c r="I34" s="97"/>
      <c r="J34" s="97"/>
      <c r="K34" s="62"/>
      <c r="L34" s="62"/>
      <c r="M34" s="62"/>
      <c r="N34" s="62"/>
      <c r="O34" s="73"/>
    </row>
    <row r="35" spans="1:27" ht="30" customHeight="1">
      <c r="A35" s="114">
        <v>4</v>
      </c>
      <c r="B35" s="109" t="s">
        <v>138</v>
      </c>
      <c r="C35" s="114" t="s">
        <v>136</v>
      </c>
      <c r="D35" s="114">
        <v>10</v>
      </c>
      <c r="E35" s="114"/>
      <c r="F35" s="114">
        <v>5</v>
      </c>
      <c r="G35" s="98"/>
      <c r="H35" s="97"/>
      <c r="I35" s="97"/>
      <c r="J35" s="97"/>
      <c r="K35" s="62"/>
      <c r="L35" s="62"/>
      <c r="M35" s="62"/>
      <c r="N35" s="62"/>
      <c r="O35" s="73"/>
    </row>
    <row r="36" spans="1:27" ht="30" customHeight="1">
      <c r="A36" s="114">
        <v>5</v>
      </c>
      <c r="B36" s="109" t="s">
        <v>139</v>
      </c>
      <c r="C36" s="114" t="s">
        <v>136</v>
      </c>
      <c r="D36" s="114">
        <v>13</v>
      </c>
      <c r="E36" s="114"/>
      <c r="F36" s="114">
        <v>5</v>
      </c>
      <c r="G36" s="98"/>
      <c r="H36" s="97"/>
      <c r="I36" s="97"/>
      <c r="J36" s="97"/>
      <c r="K36" s="62"/>
      <c r="L36" s="62"/>
      <c r="M36" s="62"/>
      <c r="N36" s="62"/>
      <c r="O36" s="73"/>
    </row>
    <row r="37" spans="1:27" ht="30" customHeight="1">
      <c r="A37" s="114">
        <v>6</v>
      </c>
      <c r="B37" s="109" t="s">
        <v>140</v>
      </c>
      <c r="C37" s="114" t="s">
        <v>136</v>
      </c>
      <c r="D37" s="114">
        <v>10</v>
      </c>
      <c r="E37" s="114"/>
      <c r="F37" s="114">
        <v>5</v>
      </c>
      <c r="G37" s="98"/>
      <c r="H37" s="97"/>
      <c r="I37" s="97"/>
      <c r="J37" s="97"/>
      <c r="K37" s="62"/>
      <c r="L37" s="62"/>
      <c r="M37" s="62"/>
      <c r="N37" s="62"/>
      <c r="O37" s="73"/>
    </row>
    <row r="38" spans="1:27" ht="30" customHeight="1">
      <c r="A38" s="114">
        <v>7</v>
      </c>
      <c r="B38" s="109" t="s">
        <v>141</v>
      </c>
      <c r="C38" s="114" t="s">
        <v>136</v>
      </c>
      <c r="D38" s="114">
        <v>15</v>
      </c>
      <c r="E38" s="114"/>
      <c r="F38" s="114">
        <v>5</v>
      </c>
      <c r="G38" s="112"/>
      <c r="H38" s="111"/>
      <c r="I38" s="111"/>
      <c r="J38" s="111"/>
      <c r="K38" s="62"/>
      <c r="L38" s="62"/>
      <c r="M38" s="62"/>
      <c r="N38" s="62"/>
      <c r="O38" s="73"/>
    </row>
    <row r="39" spans="1:27" ht="30" customHeight="1">
      <c r="A39" s="114">
        <v>8</v>
      </c>
      <c r="B39" s="109" t="s">
        <v>142</v>
      </c>
      <c r="C39" s="114" t="s">
        <v>136</v>
      </c>
      <c r="D39" s="114">
        <v>7.8</v>
      </c>
      <c r="E39" s="114"/>
      <c r="F39" s="114">
        <v>5</v>
      </c>
      <c r="G39" s="112"/>
      <c r="H39" s="111"/>
      <c r="I39" s="111"/>
      <c r="J39" s="111"/>
      <c r="K39" s="62"/>
      <c r="L39" s="62"/>
      <c r="M39" s="62"/>
      <c r="N39" s="62"/>
      <c r="O39" s="73"/>
    </row>
    <row r="40" spans="1:27" ht="30" customHeight="1">
      <c r="A40" s="114">
        <v>9</v>
      </c>
      <c r="B40" s="109" t="s">
        <v>143</v>
      </c>
      <c r="C40" s="114" t="s">
        <v>136</v>
      </c>
      <c r="D40" s="114">
        <v>15</v>
      </c>
      <c r="E40" s="114"/>
      <c r="F40" s="114">
        <v>5</v>
      </c>
      <c r="G40" s="112"/>
      <c r="H40" s="111"/>
      <c r="I40" s="111"/>
      <c r="J40" s="111"/>
      <c r="K40" s="62"/>
      <c r="L40" s="62"/>
      <c r="M40" s="62"/>
      <c r="N40" s="62"/>
      <c r="O40" s="73"/>
    </row>
    <row r="41" spans="1:27" ht="30" customHeight="1">
      <c r="A41" s="114">
        <v>10</v>
      </c>
      <c r="B41" s="109" t="s">
        <v>157</v>
      </c>
      <c r="C41" s="114" t="s">
        <v>136</v>
      </c>
      <c r="D41" s="114">
        <v>9.5</v>
      </c>
      <c r="E41" s="114"/>
      <c r="F41" s="114">
        <v>5</v>
      </c>
      <c r="G41" s="112"/>
      <c r="H41" s="111"/>
      <c r="I41" s="111"/>
      <c r="J41" s="111"/>
      <c r="K41" s="62"/>
      <c r="L41" s="62"/>
      <c r="M41" s="62"/>
      <c r="N41" s="62"/>
      <c r="O41" s="73"/>
    </row>
    <row r="42" spans="1:27" ht="30" customHeight="1">
      <c r="A42" s="114">
        <v>11</v>
      </c>
      <c r="B42" s="109" t="s">
        <v>158</v>
      </c>
      <c r="C42" s="114" t="s">
        <v>136</v>
      </c>
      <c r="D42" s="114">
        <v>10</v>
      </c>
      <c r="E42" s="114"/>
      <c r="F42" s="114">
        <v>5</v>
      </c>
      <c r="G42" s="112"/>
      <c r="H42" s="111"/>
      <c r="I42" s="111"/>
      <c r="J42" s="111"/>
      <c r="K42" s="62"/>
      <c r="L42" s="62"/>
      <c r="M42" s="62"/>
      <c r="N42" s="62"/>
      <c r="O42" s="73"/>
    </row>
    <row r="43" spans="1:27" ht="30" customHeight="1">
      <c r="A43" s="114">
        <v>12</v>
      </c>
      <c r="B43" s="109" t="s">
        <v>144</v>
      </c>
      <c r="C43" s="114" t="s">
        <v>136</v>
      </c>
      <c r="D43" s="114">
        <v>20</v>
      </c>
      <c r="E43" s="114"/>
      <c r="F43" s="114">
        <v>5</v>
      </c>
      <c r="G43" s="112"/>
      <c r="H43" s="111"/>
      <c r="I43" s="111"/>
      <c r="J43" s="111"/>
      <c r="K43" s="62"/>
      <c r="L43" s="62"/>
      <c r="M43" s="62"/>
      <c r="N43" s="62"/>
      <c r="O43" s="73"/>
    </row>
    <row r="44" spans="1:27" ht="30" customHeight="1">
      <c r="A44" s="114">
        <v>13</v>
      </c>
      <c r="B44" s="109" t="s">
        <v>145</v>
      </c>
      <c r="C44" s="114" t="s">
        <v>136</v>
      </c>
      <c r="D44" s="114">
        <v>50</v>
      </c>
      <c r="E44" s="114"/>
      <c r="F44" s="114">
        <v>5</v>
      </c>
      <c r="G44" s="112"/>
      <c r="H44" s="111"/>
      <c r="I44" s="111"/>
      <c r="J44" s="111"/>
      <c r="K44" s="62"/>
      <c r="L44" s="62"/>
      <c r="M44" s="62"/>
      <c r="N44" s="62"/>
      <c r="O44" s="73"/>
    </row>
    <row r="45" spans="1:27" ht="30" customHeight="1">
      <c r="A45" s="114">
        <v>14</v>
      </c>
      <c r="B45" s="109" t="s">
        <v>146</v>
      </c>
      <c r="C45" s="114" t="s">
        <v>147</v>
      </c>
      <c r="D45" s="114">
        <v>50</v>
      </c>
      <c r="E45" s="114"/>
      <c r="F45" s="114">
        <v>10</v>
      </c>
      <c r="G45" s="112"/>
      <c r="H45" s="111"/>
      <c r="I45" s="111"/>
      <c r="J45" s="111"/>
      <c r="K45" s="62"/>
      <c r="L45" s="62"/>
      <c r="M45" s="62"/>
      <c r="N45" s="62"/>
      <c r="O45" s="73"/>
    </row>
    <row r="46" spans="1:27" ht="30" customHeight="1">
      <c r="A46" s="114">
        <v>15</v>
      </c>
      <c r="B46" s="109" t="s">
        <v>148</v>
      </c>
      <c r="C46" s="114" t="s">
        <v>149</v>
      </c>
      <c r="D46" s="114">
        <v>22</v>
      </c>
      <c r="E46" s="114"/>
      <c r="F46" s="114">
        <v>10</v>
      </c>
      <c r="G46" s="112"/>
      <c r="H46" s="111"/>
      <c r="I46" s="111"/>
      <c r="J46" s="111"/>
      <c r="K46" s="62"/>
      <c r="L46" s="62"/>
      <c r="M46" s="62"/>
      <c r="N46" s="62"/>
      <c r="O46" s="73"/>
    </row>
    <row r="47" spans="1:27" ht="30" customHeight="1">
      <c r="A47" s="114">
        <v>16</v>
      </c>
      <c r="B47" s="109" t="s">
        <v>150</v>
      </c>
      <c r="C47" s="114" t="s">
        <v>149</v>
      </c>
      <c r="D47" s="114">
        <v>20</v>
      </c>
      <c r="E47" s="114"/>
      <c r="F47" s="114">
        <v>10</v>
      </c>
      <c r="G47" s="112"/>
      <c r="H47" s="111"/>
      <c r="I47" s="111"/>
      <c r="J47" s="111"/>
      <c r="K47" s="62"/>
      <c r="L47" s="62"/>
      <c r="M47" s="62"/>
      <c r="N47" s="62"/>
      <c r="O47" s="73"/>
    </row>
    <row r="48" spans="1:27" ht="30" customHeight="1">
      <c r="A48" s="114">
        <v>17</v>
      </c>
      <c r="B48" s="109" t="s">
        <v>151</v>
      </c>
      <c r="C48" s="114" t="s">
        <v>149</v>
      </c>
      <c r="D48" s="114">
        <v>20</v>
      </c>
      <c r="E48" s="114"/>
      <c r="F48" s="114">
        <v>10</v>
      </c>
      <c r="G48" s="112"/>
      <c r="H48" s="111"/>
      <c r="I48" s="111"/>
      <c r="J48" s="111"/>
      <c r="K48" s="62"/>
      <c r="L48" s="62"/>
      <c r="M48" s="62"/>
      <c r="N48" s="62"/>
      <c r="O48" s="73"/>
    </row>
    <row r="49" spans="1:21" ht="30" customHeight="1">
      <c r="A49" s="114">
        <v>18</v>
      </c>
      <c r="B49" s="109" t="s">
        <v>152</v>
      </c>
      <c r="C49" s="114" t="s">
        <v>153</v>
      </c>
      <c r="D49" s="114">
        <v>60</v>
      </c>
      <c r="E49" s="114"/>
      <c r="F49" s="114">
        <v>10</v>
      </c>
      <c r="G49" s="112"/>
      <c r="H49" s="111"/>
      <c r="I49" s="111"/>
      <c r="J49" s="111"/>
      <c r="K49" s="62"/>
      <c r="L49" s="62"/>
      <c r="M49" s="62"/>
      <c r="N49" s="62"/>
      <c r="O49" s="73"/>
    </row>
    <row r="50" spans="1:21" ht="30" customHeight="1">
      <c r="A50" s="114">
        <v>19</v>
      </c>
      <c r="B50" s="109" t="s">
        <v>154</v>
      </c>
      <c r="C50" s="114" t="s">
        <v>153</v>
      </c>
      <c r="D50" s="114">
        <v>80</v>
      </c>
      <c r="E50" s="114"/>
      <c r="F50" s="114">
        <v>10</v>
      </c>
      <c r="G50" s="112"/>
      <c r="H50" s="111"/>
      <c r="I50" s="111"/>
      <c r="J50" s="111"/>
      <c r="K50" s="62"/>
      <c r="L50" s="62"/>
      <c r="M50" s="62"/>
      <c r="N50" s="62"/>
      <c r="O50" s="73"/>
    </row>
    <row r="51" spans="1:21" ht="30" customHeight="1">
      <c r="A51" s="114">
        <v>20</v>
      </c>
      <c r="B51" s="118" t="s">
        <v>155</v>
      </c>
      <c r="C51" s="119" t="s">
        <v>156</v>
      </c>
      <c r="D51" s="106">
        <v>12</v>
      </c>
      <c r="E51" s="106">
        <v>10</v>
      </c>
      <c r="F51" s="106">
        <v>10</v>
      </c>
      <c r="G51" s="92"/>
      <c r="H51" s="50"/>
      <c r="I51" s="50"/>
      <c r="J51" s="50"/>
      <c r="K51" s="62"/>
      <c r="L51" s="50"/>
      <c r="M51" s="62" t="e">
        <f>#REF!-12</f>
        <v>#REF!</v>
      </c>
    </row>
    <row r="52" spans="1:21" ht="30" customHeight="1">
      <c r="A52" s="114">
        <v>21</v>
      </c>
      <c r="B52" s="49" t="s">
        <v>119</v>
      </c>
      <c r="C52" s="74" t="s">
        <v>118</v>
      </c>
      <c r="D52" s="50">
        <v>9.5</v>
      </c>
      <c r="E52" s="50"/>
      <c r="F52" s="50">
        <v>4</v>
      </c>
      <c r="G52" s="69"/>
      <c r="H52" s="69"/>
      <c r="I52" s="69"/>
      <c r="J52" s="69"/>
      <c r="K52" s="117"/>
      <c r="L52" s="69"/>
      <c r="M52" s="117"/>
    </row>
    <row r="53" spans="1:21" ht="30" customHeight="1">
      <c r="A53" s="114">
        <v>22</v>
      </c>
      <c r="B53" s="49" t="s">
        <v>89</v>
      </c>
      <c r="C53" s="74" t="s">
        <v>118</v>
      </c>
      <c r="D53" s="50">
        <v>9</v>
      </c>
      <c r="E53" s="50"/>
      <c r="F53" s="50">
        <v>4</v>
      </c>
      <c r="G53" s="69"/>
      <c r="H53" s="69"/>
      <c r="I53" s="69"/>
      <c r="J53" s="69"/>
      <c r="K53" s="117"/>
      <c r="L53" s="69"/>
      <c r="M53" s="117"/>
    </row>
    <row r="54" spans="1:21" ht="30" customHeight="1">
      <c r="A54" s="114">
        <v>23</v>
      </c>
      <c r="B54" s="49" t="s">
        <v>90</v>
      </c>
      <c r="C54" s="74" t="s">
        <v>118</v>
      </c>
      <c r="D54" s="50">
        <v>8.5</v>
      </c>
      <c r="E54" s="50"/>
      <c r="F54" s="50">
        <v>4</v>
      </c>
      <c r="G54" s="69"/>
      <c r="H54" s="69"/>
      <c r="I54" s="69"/>
      <c r="J54" s="69"/>
      <c r="K54" s="117"/>
      <c r="L54" s="69"/>
      <c r="M54" s="117"/>
    </row>
    <row r="55" spans="1:21" ht="30" customHeight="1">
      <c r="A55" s="114">
        <v>24</v>
      </c>
      <c r="B55" s="52" t="s">
        <v>108</v>
      </c>
      <c r="C55" s="74" t="s">
        <v>118</v>
      </c>
      <c r="D55" s="50">
        <v>2.2000000000000002</v>
      </c>
      <c r="E55" s="50">
        <v>2</v>
      </c>
      <c r="F55" s="50">
        <v>2</v>
      </c>
      <c r="G55" s="69"/>
      <c r="H55" s="69"/>
      <c r="I55" s="69"/>
      <c r="J55" s="69"/>
      <c r="L55" s="69"/>
      <c r="O55" s="43">
        <v>24</v>
      </c>
    </row>
    <row r="56" spans="1:21" ht="33.950000000000003" hidden="1" customHeight="1">
      <c r="A56" s="47">
        <v>3</v>
      </c>
      <c r="B56" s="109" t="s">
        <v>101</v>
      </c>
      <c r="C56" s="47" t="s">
        <v>98</v>
      </c>
      <c r="D56" s="55">
        <v>150</v>
      </c>
      <c r="E56" s="65">
        <f>D56*0.2</f>
        <v>30</v>
      </c>
      <c r="F56" s="65">
        <v>26</v>
      </c>
      <c r="H56" s="90"/>
      <c r="I56" s="90"/>
      <c r="J56" s="92" t="s">
        <v>75</v>
      </c>
      <c r="K56" s="55">
        <v>150</v>
      </c>
      <c r="L56" s="65">
        <f>K56*0.2</f>
        <v>30</v>
      </c>
      <c r="M56" s="62">
        <f>K56*0.19</f>
        <v>28.5</v>
      </c>
      <c r="N56" s="67"/>
      <c r="O56" s="77">
        <v>29</v>
      </c>
      <c r="P56" s="50" t="s">
        <v>75</v>
      </c>
      <c r="Q56" s="87">
        <v>150</v>
      </c>
      <c r="R56" s="62">
        <f>Q56*0.2</f>
        <v>30</v>
      </c>
      <c r="S56" s="43">
        <f>Q56*0.2</f>
        <v>30</v>
      </c>
      <c r="T56" s="43">
        <f>Q56*0.175</f>
        <v>26.25</v>
      </c>
      <c r="U56" s="66">
        <v>26</v>
      </c>
    </row>
    <row r="57" spans="1:21" ht="33.950000000000003" hidden="1" customHeight="1">
      <c r="A57" s="47">
        <v>4</v>
      </c>
      <c r="B57" s="102" t="s">
        <v>102</v>
      </c>
      <c r="C57" s="47" t="s">
        <v>98</v>
      </c>
      <c r="D57" s="50">
        <v>130</v>
      </c>
      <c r="E57" s="65">
        <v>12</v>
      </c>
      <c r="F57" s="65">
        <v>22</v>
      </c>
      <c r="H57" s="90"/>
      <c r="I57" s="90"/>
      <c r="J57" s="92" t="s">
        <v>76</v>
      </c>
      <c r="K57" s="50">
        <v>57.75</v>
      </c>
      <c r="L57" s="65">
        <f>K57*0.2</f>
        <v>11.55</v>
      </c>
      <c r="M57" s="62">
        <f>K57*0.19</f>
        <v>10.9725</v>
      </c>
      <c r="N57" s="62"/>
      <c r="O57" s="77">
        <v>11</v>
      </c>
      <c r="P57" s="50" t="s">
        <v>76</v>
      </c>
      <c r="Q57" s="88">
        <v>130</v>
      </c>
      <c r="R57" s="62">
        <f>Q57*0.2</f>
        <v>26</v>
      </c>
      <c r="S57" s="43">
        <f>Q57*0.2</f>
        <v>26</v>
      </c>
      <c r="T57" s="43">
        <f>Q57*0.175</f>
        <v>22.75</v>
      </c>
      <c r="U57" s="66">
        <v>22</v>
      </c>
    </row>
  </sheetData>
  <mergeCells count="14">
    <mergeCell ref="A2:F2"/>
    <mergeCell ref="B26:C26"/>
    <mergeCell ref="B31:C31"/>
    <mergeCell ref="A5:C5"/>
    <mergeCell ref="B6:C6"/>
    <mergeCell ref="B8:C8"/>
    <mergeCell ref="A25:C25"/>
    <mergeCell ref="I3:I4"/>
    <mergeCell ref="F3:F4"/>
    <mergeCell ref="A3:A4"/>
    <mergeCell ref="B3:B4"/>
    <mergeCell ref="C3:C4"/>
    <mergeCell ref="D3:D4"/>
    <mergeCell ref="E3:E4"/>
  </mergeCells>
  <phoneticPr fontId="1" type="noConversion"/>
  <pageMargins left="0.94488188976377963" right="0.55118110236220474" top="0.98425196850393704" bottom="0.98425196850393704" header="0.51181102362204722" footer="0.51181102362204722"/>
  <pageSetup paperSize="9" scale="85" orientation="landscape" verticalDpi="0" r:id="rId1"/>
  <headerFooter scaleWithDoc="0" alignWithMargins="0"/>
</worksheet>
</file>

<file path=xl/worksheets/sheet3.xml><?xml version="1.0" encoding="utf-8"?>
<worksheet xmlns="http://schemas.openxmlformats.org/spreadsheetml/2006/main" xmlns:r="http://schemas.openxmlformats.org/officeDocument/2006/relationships">
  <dimension ref="A1:R40"/>
  <sheetViews>
    <sheetView topLeftCell="A16" zoomScaleSheetLayoutView="100" workbookViewId="0">
      <selection activeCell="B27" sqref="B27"/>
    </sheetView>
  </sheetViews>
  <sheetFormatPr defaultColWidth="9" defaultRowHeight="14.25"/>
  <cols>
    <col min="1" max="1" width="10.5" style="43" customWidth="1"/>
    <col min="2" max="2" width="73.625" style="43" customWidth="1"/>
    <col min="3" max="4" width="19" style="43" customWidth="1"/>
    <col min="5" max="5" width="19" style="43" hidden="1" customWidth="1"/>
    <col min="6" max="6" width="19" style="43" customWidth="1"/>
    <col min="7" max="7" width="9.25" style="43" customWidth="1"/>
    <col min="8" max="8" width="7.625" style="43" customWidth="1"/>
    <col min="9" max="9" width="6.625" style="43" customWidth="1"/>
    <col min="10" max="10" width="7.5" style="43" customWidth="1"/>
    <col min="11" max="13" width="9" style="43" customWidth="1"/>
    <col min="14" max="14" width="5.75" style="43" customWidth="1"/>
    <col min="15" max="15" width="6.875" style="43" customWidth="1"/>
    <col min="16" max="16384" width="9" style="43"/>
  </cols>
  <sheetData>
    <row r="1" spans="1:18" ht="27" customHeight="1">
      <c r="A1" s="56" t="s">
        <v>66</v>
      </c>
    </row>
    <row r="2" spans="1:18" ht="42" customHeight="1">
      <c r="A2" s="177" t="s">
        <v>91</v>
      </c>
      <c r="B2" s="178"/>
      <c r="C2" s="178"/>
      <c r="D2" s="178"/>
      <c r="E2" s="178"/>
      <c r="F2" s="79"/>
      <c r="G2" s="60"/>
      <c r="I2" s="61"/>
    </row>
    <row r="3" spans="1:18" ht="23.25" customHeight="1">
      <c r="A3" s="170" t="s">
        <v>65</v>
      </c>
      <c r="B3" s="170" t="s">
        <v>2</v>
      </c>
      <c r="C3" s="170" t="s">
        <v>64</v>
      </c>
      <c r="D3" s="170" t="s">
        <v>55</v>
      </c>
      <c r="E3" s="168" t="s">
        <v>54</v>
      </c>
      <c r="F3" s="170" t="s">
        <v>93</v>
      </c>
      <c r="G3" s="68"/>
      <c r="I3" s="68"/>
    </row>
    <row r="4" spans="1:18" ht="23.25" customHeight="1">
      <c r="A4" s="170"/>
      <c r="B4" s="170"/>
      <c r="C4" s="170"/>
      <c r="D4" s="170"/>
      <c r="E4" s="169"/>
      <c r="F4" s="170"/>
      <c r="G4" s="68"/>
      <c r="I4" s="68"/>
    </row>
    <row r="5" spans="1:18" ht="42" customHeight="1">
      <c r="A5" s="45" t="s">
        <v>63</v>
      </c>
      <c r="B5" s="174" t="s">
        <v>62</v>
      </c>
      <c r="C5" s="175"/>
      <c r="D5" s="175"/>
      <c r="E5" s="175"/>
      <c r="F5" s="176"/>
      <c r="G5" s="68"/>
      <c r="I5" s="68">
        <v>0.2</v>
      </c>
      <c r="J5" s="43">
        <v>0.19</v>
      </c>
      <c r="L5" s="43">
        <v>0.19</v>
      </c>
    </row>
    <row r="6" spans="1:18" ht="33.950000000000003" customHeight="1">
      <c r="A6" s="54">
        <v>1</v>
      </c>
      <c r="B6" s="57" t="s">
        <v>83</v>
      </c>
      <c r="C6" s="47" t="s">
        <v>67</v>
      </c>
      <c r="D6" s="64">
        <v>303</v>
      </c>
      <c r="E6" s="65">
        <v>61</v>
      </c>
      <c r="F6" s="65"/>
      <c r="G6" s="90" t="s">
        <v>73</v>
      </c>
      <c r="H6" s="66">
        <v>303</v>
      </c>
      <c r="I6" s="65">
        <f>H6*0.2</f>
        <v>60.6</v>
      </c>
      <c r="J6" s="62">
        <f>H6*0.19</f>
        <v>57.57</v>
      </c>
      <c r="K6" s="62"/>
      <c r="L6" s="77">
        <v>58</v>
      </c>
      <c r="M6" s="65" t="s">
        <v>73</v>
      </c>
      <c r="N6" s="85">
        <v>303</v>
      </c>
      <c r="O6" s="62">
        <v>45</v>
      </c>
      <c r="P6" s="43">
        <f>N6*0.15</f>
        <v>45.449999999999996</v>
      </c>
      <c r="Q6" s="43">
        <f>N6*0.175</f>
        <v>53.024999999999999</v>
      </c>
      <c r="R6" s="66">
        <v>53</v>
      </c>
    </row>
    <row r="7" spans="1:18" ht="33.950000000000003" customHeight="1">
      <c r="A7" s="54">
        <v>2</v>
      </c>
      <c r="B7" s="57" t="s">
        <v>72</v>
      </c>
      <c r="C7" s="47" t="s">
        <v>69</v>
      </c>
      <c r="D7" s="47">
        <v>150</v>
      </c>
      <c r="E7" s="65">
        <f t="shared" ref="E7:E8" si="0">D7*0.2</f>
        <v>30</v>
      </c>
      <c r="F7" s="65"/>
      <c r="G7" s="91" t="s">
        <v>74</v>
      </c>
      <c r="H7" s="47">
        <v>150</v>
      </c>
      <c r="I7" s="65">
        <f>H7*0.2</f>
        <v>30</v>
      </c>
      <c r="J7" s="62">
        <f>H7*0.19</f>
        <v>28.5</v>
      </c>
      <c r="K7" s="67" t="s">
        <v>61</v>
      </c>
      <c r="L7" s="78">
        <v>29</v>
      </c>
      <c r="M7" s="47" t="s">
        <v>74</v>
      </c>
      <c r="N7" s="86">
        <v>150</v>
      </c>
      <c r="O7" s="62">
        <v>23</v>
      </c>
      <c r="P7" s="43">
        <f>N7*0.15</f>
        <v>22.5</v>
      </c>
      <c r="Q7" s="43">
        <f t="shared" ref="Q7:Q9" si="1">N7*0.175</f>
        <v>26.25</v>
      </c>
      <c r="R7" s="66">
        <v>26</v>
      </c>
    </row>
    <row r="8" spans="1:18" ht="33.950000000000003" customHeight="1">
      <c r="A8" s="54">
        <v>3</v>
      </c>
      <c r="B8" s="58" t="s">
        <v>68</v>
      </c>
      <c r="C8" s="47" t="s">
        <v>67</v>
      </c>
      <c r="D8" s="55">
        <v>150</v>
      </c>
      <c r="E8" s="65">
        <f t="shared" si="0"/>
        <v>30</v>
      </c>
      <c r="F8" s="65"/>
      <c r="G8" s="92" t="s">
        <v>75</v>
      </c>
      <c r="H8" s="55">
        <v>150</v>
      </c>
      <c r="I8" s="65">
        <f>H8*0.2</f>
        <v>30</v>
      </c>
      <c r="J8" s="62">
        <f>H8*0.19</f>
        <v>28.5</v>
      </c>
      <c r="K8" s="67"/>
      <c r="L8" s="77">
        <v>29</v>
      </c>
      <c r="M8" s="50" t="s">
        <v>75</v>
      </c>
      <c r="N8" s="87">
        <v>150</v>
      </c>
      <c r="O8" s="62">
        <f>N8*0.2</f>
        <v>30</v>
      </c>
      <c r="P8" s="43">
        <f>N8*0.2</f>
        <v>30</v>
      </c>
      <c r="Q8" s="43">
        <f t="shared" si="1"/>
        <v>26.25</v>
      </c>
      <c r="R8" s="66">
        <v>26</v>
      </c>
    </row>
    <row r="9" spans="1:18" ht="33.950000000000003" customHeight="1">
      <c r="A9" s="54">
        <v>4</v>
      </c>
      <c r="B9" s="82" t="s">
        <v>92</v>
      </c>
      <c r="C9" s="47" t="s">
        <v>67</v>
      </c>
      <c r="D9" s="50">
        <v>130</v>
      </c>
      <c r="E9" s="65">
        <v>12</v>
      </c>
      <c r="F9" s="65"/>
      <c r="G9" s="92" t="s">
        <v>76</v>
      </c>
      <c r="H9" s="50">
        <v>57.75</v>
      </c>
      <c r="I9" s="65">
        <f>H9*0.2</f>
        <v>11.55</v>
      </c>
      <c r="J9" s="62">
        <f>H9*0.19</f>
        <v>10.9725</v>
      </c>
      <c r="K9" s="62"/>
      <c r="L9" s="77">
        <v>11</v>
      </c>
      <c r="M9" s="50" t="s">
        <v>76</v>
      </c>
      <c r="N9" s="88">
        <v>130</v>
      </c>
      <c r="O9" s="62">
        <f>N9*0.2</f>
        <v>26</v>
      </c>
      <c r="P9" s="43">
        <f>N9*0.2</f>
        <v>26</v>
      </c>
      <c r="Q9" s="43">
        <f t="shared" si="1"/>
        <v>22.75</v>
      </c>
      <c r="R9" s="66">
        <v>22</v>
      </c>
    </row>
    <row r="10" spans="1:18" ht="33.950000000000003" customHeight="1">
      <c r="A10" s="54">
        <v>5</v>
      </c>
      <c r="B10" s="59" t="s">
        <v>70</v>
      </c>
      <c r="C10" s="47" t="s">
        <v>71</v>
      </c>
      <c r="D10" s="50">
        <v>4</v>
      </c>
      <c r="E10" s="65">
        <v>3</v>
      </c>
      <c r="F10" s="65"/>
      <c r="G10" s="91" t="s">
        <v>77</v>
      </c>
      <c r="H10" s="62">
        <v>3</v>
      </c>
      <c r="I10" s="65">
        <v>3</v>
      </c>
      <c r="J10" s="62">
        <v>3</v>
      </c>
      <c r="K10" s="62"/>
      <c r="L10" s="77">
        <v>3</v>
      </c>
      <c r="M10" s="47" t="s">
        <v>77</v>
      </c>
      <c r="N10" s="89">
        <v>3</v>
      </c>
      <c r="O10" s="62">
        <v>3</v>
      </c>
      <c r="P10" s="43">
        <v>3</v>
      </c>
      <c r="Q10" s="43">
        <v>3</v>
      </c>
      <c r="R10" s="66">
        <v>3</v>
      </c>
    </row>
    <row r="11" spans="1:18" ht="33.950000000000003" customHeight="1">
      <c r="A11" s="170" t="s">
        <v>60</v>
      </c>
      <c r="B11" s="170"/>
      <c r="C11" s="170"/>
      <c r="D11" s="94">
        <f>SUM(D6:D10)</f>
        <v>737</v>
      </c>
      <c r="E11" s="53">
        <f>SUM(E6:E10)</f>
        <v>136</v>
      </c>
      <c r="F11" s="53"/>
      <c r="G11" s="93" t="s">
        <v>82</v>
      </c>
      <c r="H11" s="62"/>
      <c r="I11" s="53">
        <f>SUM(I6:I10)</f>
        <v>135.15</v>
      </c>
      <c r="J11" s="62">
        <f>SUM(J6:J10)</f>
        <v>128.54249999999999</v>
      </c>
      <c r="K11" s="62"/>
      <c r="L11" s="77">
        <f>SUM(L6:L10)</f>
        <v>130</v>
      </c>
      <c r="O11" s="62">
        <f>SUM(O6:O10)</f>
        <v>127</v>
      </c>
      <c r="R11" s="77">
        <f>SUM(R6:R10)</f>
        <v>130</v>
      </c>
    </row>
    <row r="12" spans="1:18" ht="42" customHeight="1">
      <c r="A12" s="45" t="s">
        <v>59</v>
      </c>
      <c r="B12" s="158" t="s">
        <v>58</v>
      </c>
      <c r="C12" s="159"/>
      <c r="D12" s="159"/>
      <c r="E12" s="179"/>
      <c r="F12" s="76"/>
      <c r="G12" s="81" t="s">
        <v>81</v>
      </c>
      <c r="H12" s="62"/>
      <c r="I12" s="62">
        <v>60</v>
      </c>
      <c r="J12" s="62">
        <v>60</v>
      </c>
      <c r="L12" s="43">
        <v>141</v>
      </c>
    </row>
    <row r="13" spans="1:18" ht="33.950000000000003" customHeight="1">
      <c r="A13" s="170" t="s">
        <v>57</v>
      </c>
      <c r="B13" s="168" t="s">
        <v>2</v>
      </c>
      <c r="C13" s="170" t="s">
        <v>56</v>
      </c>
      <c r="D13" s="168" t="s">
        <v>55</v>
      </c>
      <c r="E13" s="170" t="s">
        <v>54</v>
      </c>
      <c r="F13" s="80"/>
      <c r="G13" s="75" t="s">
        <v>80</v>
      </c>
      <c r="H13" s="62"/>
      <c r="I13" s="62">
        <v>215</v>
      </c>
      <c r="J13" s="62">
        <v>215</v>
      </c>
      <c r="K13" s="62">
        <v>148</v>
      </c>
      <c r="L13" s="43">
        <v>300</v>
      </c>
    </row>
    <row r="14" spans="1:18" ht="33.950000000000003" customHeight="1">
      <c r="A14" s="170"/>
      <c r="B14" s="169"/>
      <c r="C14" s="170"/>
      <c r="D14" s="169"/>
      <c r="E14" s="170"/>
      <c r="F14" s="80"/>
      <c r="G14" s="75" t="s">
        <v>79</v>
      </c>
      <c r="H14" s="62"/>
      <c r="I14" s="62">
        <v>58</v>
      </c>
      <c r="J14" s="62">
        <v>58</v>
      </c>
      <c r="K14" s="62">
        <f>58-24-12</f>
        <v>22</v>
      </c>
      <c r="L14" s="73">
        <f>SUM(L12:L13)</f>
        <v>441</v>
      </c>
    </row>
    <row r="15" spans="1:18" ht="33.950000000000003" customHeight="1">
      <c r="A15" s="47">
        <v>1</v>
      </c>
      <c r="B15" s="49" t="s">
        <v>86</v>
      </c>
      <c r="C15" s="74" t="s">
        <v>84</v>
      </c>
      <c r="D15" s="50"/>
      <c r="E15" s="50">
        <v>10</v>
      </c>
      <c r="F15" s="50"/>
      <c r="G15" s="50" t="s">
        <v>78</v>
      </c>
      <c r="H15" s="62"/>
      <c r="I15" s="63">
        <f>I11+J12+J13+J14</f>
        <v>468.15</v>
      </c>
      <c r="J15" s="62">
        <f>J11+J12+J13+J14</f>
        <v>461.54250000000002</v>
      </c>
      <c r="K15" s="62">
        <f>300-K13-K14</f>
        <v>130</v>
      </c>
    </row>
    <row r="16" spans="1:18" ht="39" customHeight="1">
      <c r="A16" s="47">
        <v>2</v>
      </c>
      <c r="B16" s="49" t="s">
        <v>87</v>
      </c>
      <c r="C16" s="74" t="s">
        <v>84</v>
      </c>
      <c r="D16" s="50"/>
      <c r="E16" s="50">
        <v>10</v>
      </c>
      <c r="F16" s="50"/>
      <c r="G16" s="50"/>
      <c r="H16" s="62"/>
      <c r="I16" s="50"/>
      <c r="J16" s="62">
        <f>J15-12</f>
        <v>449.54250000000002</v>
      </c>
    </row>
    <row r="17" spans="1:12" ht="38.1" customHeight="1">
      <c r="A17" s="47">
        <v>3</v>
      </c>
      <c r="B17" s="49" t="s">
        <v>88</v>
      </c>
      <c r="C17" s="74" t="s">
        <v>84</v>
      </c>
      <c r="D17" s="50"/>
      <c r="E17" s="50">
        <v>4</v>
      </c>
      <c r="F17" s="69"/>
      <c r="G17" s="69"/>
      <c r="I17" s="69"/>
      <c r="L17" s="43">
        <v>141</v>
      </c>
    </row>
    <row r="18" spans="1:12" ht="39" customHeight="1">
      <c r="A18" s="47">
        <v>4</v>
      </c>
      <c r="B18" s="52" t="s">
        <v>89</v>
      </c>
      <c r="C18" s="74" t="s">
        <v>84</v>
      </c>
      <c r="D18" s="50"/>
      <c r="E18" s="50">
        <v>4</v>
      </c>
      <c r="F18" s="69"/>
      <c r="G18" s="69"/>
      <c r="I18" s="69"/>
      <c r="L18" s="43">
        <v>60</v>
      </c>
    </row>
    <row r="19" spans="1:12" ht="42.95" customHeight="1">
      <c r="A19" s="47">
        <v>5</v>
      </c>
      <c r="B19" s="49" t="s">
        <v>90</v>
      </c>
      <c r="C19" s="74" t="s">
        <v>84</v>
      </c>
      <c r="D19" s="50"/>
      <c r="E19" s="50">
        <v>4</v>
      </c>
      <c r="F19" s="69"/>
      <c r="G19" s="69"/>
      <c r="I19" s="69"/>
      <c r="L19" s="43">
        <v>81</v>
      </c>
    </row>
    <row r="20" spans="1:12" ht="41.1" customHeight="1">
      <c r="A20" s="47">
        <v>6</v>
      </c>
      <c r="B20" s="52" t="s">
        <v>85</v>
      </c>
      <c r="C20" s="74" t="s">
        <v>84</v>
      </c>
      <c r="D20" s="50"/>
      <c r="E20" s="50">
        <v>2</v>
      </c>
      <c r="F20" s="69"/>
      <c r="G20" s="69"/>
      <c r="I20" s="69"/>
      <c r="L20" s="43">
        <v>24</v>
      </c>
    </row>
    <row r="21" spans="1:12" ht="41.1" customHeight="1">
      <c r="A21" s="47">
        <v>7</v>
      </c>
      <c r="B21" s="49"/>
      <c r="C21" s="50"/>
      <c r="D21" s="50"/>
      <c r="E21" s="50"/>
      <c r="F21" s="69"/>
      <c r="G21" s="69"/>
      <c r="I21" s="69"/>
      <c r="L21" s="43">
        <f>81-24</f>
        <v>57</v>
      </c>
    </row>
    <row r="22" spans="1:12" ht="41.1" customHeight="1">
      <c r="A22" s="47">
        <v>8</v>
      </c>
      <c r="B22" s="49"/>
      <c r="C22" s="50"/>
      <c r="D22" s="50"/>
      <c r="E22" s="50"/>
      <c r="F22" s="69"/>
      <c r="G22" s="69"/>
      <c r="I22" s="69"/>
    </row>
    <row r="23" spans="1:12" ht="41.1" customHeight="1">
      <c r="A23" s="47">
        <v>9</v>
      </c>
      <c r="B23" s="49"/>
      <c r="C23" s="50"/>
      <c r="D23" s="50"/>
      <c r="E23" s="50"/>
      <c r="F23" s="69"/>
      <c r="G23" s="69"/>
      <c r="I23" s="69"/>
    </row>
    <row r="24" spans="1:12" ht="41.1" customHeight="1">
      <c r="A24" s="47">
        <v>10</v>
      </c>
      <c r="B24" s="49"/>
      <c r="C24" s="50"/>
      <c r="D24" s="50"/>
      <c r="E24" s="50"/>
      <c r="F24" s="69"/>
      <c r="G24" s="69"/>
      <c r="I24" s="69"/>
    </row>
    <row r="25" spans="1:12" ht="41.1" customHeight="1">
      <c r="A25" s="47">
        <v>11</v>
      </c>
      <c r="B25" s="49"/>
      <c r="C25" s="50"/>
      <c r="D25" s="50"/>
      <c r="E25" s="50"/>
      <c r="F25" s="69"/>
      <c r="G25" s="69"/>
      <c r="I25" s="69"/>
    </row>
    <row r="26" spans="1:12" ht="41.1" customHeight="1">
      <c r="A26" s="47">
        <v>12</v>
      </c>
      <c r="B26" s="49"/>
      <c r="C26" s="50"/>
      <c r="D26" s="50"/>
      <c r="E26" s="50"/>
      <c r="F26" s="69"/>
      <c r="G26" s="69"/>
      <c r="I26" s="69"/>
    </row>
    <row r="27" spans="1:12" ht="41.1" customHeight="1">
      <c r="A27" s="47">
        <v>13</v>
      </c>
      <c r="B27" s="49"/>
      <c r="C27" s="51"/>
      <c r="D27" s="50"/>
      <c r="E27" s="50"/>
      <c r="F27" s="69"/>
      <c r="G27" s="69"/>
      <c r="I27" s="69"/>
    </row>
    <row r="28" spans="1:12" ht="41.1" customHeight="1">
      <c r="A28" s="47">
        <v>14</v>
      </c>
      <c r="B28" s="49"/>
      <c r="C28" s="51"/>
      <c r="D28" s="50"/>
      <c r="E28" s="50"/>
      <c r="F28" s="69"/>
      <c r="G28" s="69"/>
      <c r="I28" s="69"/>
    </row>
    <row r="29" spans="1:12" ht="41.1" customHeight="1">
      <c r="A29" s="47">
        <v>15</v>
      </c>
      <c r="B29" s="49"/>
      <c r="C29" s="51"/>
      <c r="D29" s="50"/>
      <c r="E29" s="50"/>
      <c r="F29" s="69"/>
      <c r="G29" s="69"/>
      <c r="I29" s="69"/>
    </row>
    <row r="30" spans="1:12" ht="41.1" customHeight="1">
      <c r="A30" s="47">
        <v>16</v>
      </c>
      <c r="B30" s="49"/>
      <c r="C30" s="51"/>
      <c r="D30" s="50"/>
      <c r="E30" s="50"/>
      <c r="F30" s="69"/>
      <c r="G30" s="69"/>
      <c r="I30" s="69"/>
    </row>
    <row r="31" spans="1:12" ht="41.1" customHeight="1">
      <c r="A31" s="47">
        <v>17</v>
      </c>
      <c r="B31" s="49"/>
      <c r="C31" s="51"/>
      <c r="D31" s="50"/>
      <c r="E31" s="50"/>
      <c r="F31" s="69"/>
      <c r="G31" s="69"/>
      <c r="I31" s="69"/>
    </row>
    <row r="32" spans="1:12" ht="41.1" customHeight="1">
      <c r="A32" s="47">
        <v>18</v>
      </c>
      <c r="B32" s="49"/>
      <c r="C32" s="48"/>
      <c r="D32" s="47"/>
      <c r="E32" s="47"/>
      <c r="F32" s="70"/>
      <c r="G32" s="70"/>
      <c r="I32" s="70"/>
    </row>
    <row r="33" spans="1:9" ht="41.1" customHeight="1">
      <c r="A33" s="47">
        <v>19</v>
      </c>
      <c r="B33" s="49"/>
      <c r="C33" s="48"/>
      <c r="D33" s="47"/>
      <c r="E33" s="47"/>
      <c r="F33" s="70"/>
      <c r="G33" s="70"/>
      <c r="I33" s="70"/>
    </row>
    <row r="34" spans="1:9" ht="41.1" customHeight="1">
      <c r="A34" s="47">
        <v>20</v>
      </c>
      <c r="B34" s="49"/>
      <c r="C34" s="48"/>
      <c r="D34" s="47"/>
      <c r="E34" s="47"/>
      <c r="F34" s="70"/>
      <c r="G34" s="70"/>
      <c r="I34" s="70"/>
    </row>
    <row r="35" spans="1:9" ht="41.1" customHeight="1">
      <c r="A35" s="47">
        <v>21</v>
      </c>
      <c r="B35" s="49"/>
      <c r="C35" s="48"/>
      <c r="D35" s="47"/>
      <c r="E35" s="47"/>
      <c r="F35" s="70"/>
      <c r="G35" s="70"/>
      <c r="I35" s="70"/>
    </row>
    <row r="36" spans="1:9" ht="41.1" customHeight="1">
      <c r="A36" s="47">
        <v>22</v>
      </c>
      <c r="B36" s="49"/>
      <c r="C36" s="48"/>
      <c r="D36" s="47"/>
      <c r="E36" s="47"/>
      <c r="F36" s="70"/>
      <c r="G36" s="70"/>
      <c r="I36" s="70"/>
    </row>
    <row r="37" spans="1:9" ht="41.1" customHeight="1">
      <c r="A37" s="47">
        <v>23</v>
      </c>
      <c r="B37" s="49"/>
      <c r="C37" s="48"/>
      <c r="D37" s="47"/>
      <c r="E37" s="47"/>
      <c r="F37" s="70"/>
      <c r="G37" s="70"/>
      <c r="I37" s="70"/>
    </row>
    <row r="38" spans="1:9" ht="42" customHeight="1">
      <c r="A38" s="171" t="s">
        <v>53</v>
      </c>
      <c r="B38" s="172"/>
      <c r="C38" s="172"/>
      <c r="D38" s="173"/>
      <c r="E38" s="46">
        <f>SUM(E15:E37)</f>
        <v>34</v>
      </c>
      <c r="F38" s="71"/>
      <c r="G38" s="71"/>
      <c r="I38" s="71"/>
    </row>
    <row r="39" spans="1:9" ht="27" customHeight="1">
      <c r="A39" s="45" t="s">
        <v>52</v>
      </c>
      <c r="B39" s="165"/>
      <c r="C39" s="166"/>
      <c r="D39" s="167"/>
      <c r="E39" s="44"/>
      <c r="F39" s="72"/>
      <c r="G39" s="72"/>
      <c r="I39" s="72"/>
    </row>
    <row r="40" spans="1:9" ht="30.75" customHeight="1">
      <c r="A40" s="162" t="s">
        <v>51</v>
      </c>
      <c r="B40" s="163"/>
      <c r="C40" s="163"/>
      <c r="D40" s="164"/>
      <c r="E40" s="44">
        <f>E11+E38+E39</f>
        <v>170</v>
      </c>
      <c r="F40" s="72"/>
      <c r="G40" s="72"/>
      <c r="I40" s="72"/>
    </row>
  </sheetData>
  <mergeCells count="18">
    <mergeCell ref="F3:F4"/>
    <mergeCell ref="B5:F5"/>
    <mergeCell ref="A2:E2"/>
    <mergeCell ref="B12:E12"/>
    <mergeCell ref="E3:E4"/>
    <mergeCell ref="C3:C4"/>
    <mergeCell ref="D3:D4"/>
    <mergeCell ref="A3:A4"/>
    <mergeCell ref="B3:B4"/>
    <mergeCell ref="A11:C11"/>
    <mergeCell ref="A40:D40"/>
    <mergeCell ref="B39:D39"/>
    <mergeCell ref="B13:B14"/>
    <mergeCell ref="E13:E14"/>
    <mergeCell ref="A38:D38"/>
    <mergeCell ref="C13:C14"/>
    <mergeCell ref="D13:D14"/>
    <mergeCell ref="A13:A14"/>
  </mergeCells>
  <phoneticPr fontId="1" type="noConversion"/>
  <pageMargins left="0.94488188976377963" right="0.55118110236220474" top="0.98425196850393704" bottom="0.98425196850393704" header="0.51181102362204722" footer="0.51181102362204722"/>
  <pageSetup paperSize="9" scale="85" orientation="landscape" verticalDpi="0" r:id="rId1"/>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Q15"/>
  <sheetViews>
    <sheetView topLeftCell="A2" zoomScale="85" workbookViewId="0">
      <pane ySplit="8" topLeftCell="A10" activePane="bottomLeft" state="frozen"/>
      <selection activeCell="A2" sqref="A2"/>
      <selection pane="bottomLeft" activeCell="H10" sqref="H10"/>
    </sheetView>
  </sheetViews>
  <sheetFormatPr defaultRowHeight="13.5"/>
  <cols>
    <col min="1" max="1" width="4.75" style="1" customWidth="1"/>
    <col min="2" max="2" width="14.25" style="1" customWidth="1"/>
    <col min="3" max="3" width="11.5" style="1" customWidth="1"/>
    <col min="4" max="4" width="23.125" style="1" customWidth="1"/>
    <col min="5" max="5" width="6.125" style="1" customWidth="1"/>
    <col min="6" max="6" width="14.25" style="1" customWidth="1"/>
    <col min="7" max="7" width="7" style="1" customWidth="1"/>
    <col min="8" max="8" width="7.375" style="1" customWidth="1"/>
    <col min="9" max="9" width="8.75" style="1" customWidth="1"/>
    <col min="10" max="10" width="8.375" style="1" customWidth="1"/>
    <col min="11" max="11" width="6" style="1" customWidth="1"/>
    <col min="12" max="12" width="8.875" style="1" customWidth="1"/>
    <col min="13" max="13" width="8.5" style="1" customWidth="1"/>
    <col min="14" max="14" width="7.375" style="1" customWidth="1"/>
    <col min="15" max="15" width="5.25" style="1" customWidth="1"/>
    <col min="16" max="16" width="4.875" style="1" customWidth="1"/>
    <col min="17" max="16384" width="9" style="1"/>
  </cols>
  <sheetData>
    <row r="1" spans="1:17" ht="24" hidden="1">
      <c r="A1" s="180" t="s">
        <v>0</v>
      </c>
      <c r="B1" s="180"/>
      <c r="C1" s="180"/>
      <c r="D1" s="180"/>
      <c r="E1" s="180"/>
      <c r="F1" s="180"/>
      <c r="G1" s="180"/>
      <c r="H1" s="180"/>
      <c r="I1" s="180"/>
      <c r="J1" s="180"/>
      <c r="K1" s="180"/>
      <c r="L1" s="180"/>
      <c r="M1" s="180"/>
      <c r="N1" s="180"/>
      <c r="O1" s="180"/>
      <c r="P1" s="180"/>
    </row>
    <row r="2" spans="1:17" ht="24">
      <c r="A2" s="42"/>
      <c r="B2" s="42"/>
      <c r="C2" s="42"/>
      <c r="D2" s="42"/>
      <c r="E2" s="42"/>
      <c r="F2" s="42"/>
      <c r="G2" s="42"/>
      <c r="H2" s="42"/>
      <c r="I2" s="42"/>
      <c r="J2" s="42"/>
      <c r="K2" s="42"/>
      <c r="L2" s="42"/>
      <c r="M2" s="42"/>
      <c r="N2" s="42"/>
      <c r="O2" s="42"/>
      <c r="P2" s="42"/>
    </row>
    <row r="3" spans="1:17" ht="24">
      <c r="A3" s="42"/>
      <c r="B3" s="42"/>
      <c r="C3" s="42"/>
      <c r="D3" s="42"/>
      <c r="E3" s="42"/>
      <c r="F3" s="42"/>
      <c r="G3" s="42"/>
      <c r="H3" s="42"/>
      <c r="I3" s="42"/>
      <c r="J3" s="42"/>
      <c r="K3" s="42"/>
      <c r="L3" s="42"/>
      <c r="M3" s="42"/>
      <c r="N3" s="42"/>
      <c r="O3" s="42"/>
      <c r="P3" s="42"/>
    </row>
    <row r="4" spans="1:17" ht="24">
      <c r="A4" s="42"/>
      <c r="B4" s="42"/>
      <c r="C4" s="42"/>
      <c r="D4" s="42"/>
      <c r="E4" s="42"/>
      <c r="F4" s="42"/>
      <c r="G4" s="42"/>
      <c r="H4" s="42"/>
      <c r="I4" s="42"/>
      <c r="J4" s="42"/>
      <c r="K4" s="42"/>
      <c r="L4" s="42"/>
      <c r="M4" s="42"/>
      <c r="N4" s="42"/>
      <c r="O4" s="42"/>
      <c r="P4" s="42"/>
    </row>
    <row r="5" spans="1:17" ht="24">
      <c r="A5" s="42"/>
      <c r="B5" s="42"/>
      <c r="C5" s="42"/>
      <c r="D5" s="42"/>
      <c r="E5" s="42"/>
      <c r="F5" s="42"/>
      <c r="G5" s="42"/>
      <c r="H5" s="42"/>
      <c r="I5" s="42"/>
      <c r="J5" s="42"/>
      <c r="K5" s="42"/>
      <c r="L5" s="42"/>
      <c r="M5" s="42"/>
      <c r="N5" s="42"/>
      <c r="O5" s="42"/>
      <c r="P5" s="42"/>
    </row>
    <row r="6" spans="1:17" ht="24">
      <c r="A6" s="42"/>
      <c r="B6" s="42"/>
      <c r="C6" s="42"/>
      <c r="D6" s="42"/>
      <c r="E6" s="42"/>
      <c r="F6" s="42"/>
      <c r="G6" s="42"/>
      <c r="H6" s="42"/>
      <c r="I6" s="42"/>
      <c r="J6" s="42"/>
      <c r="K6" s="42"/>
      <c r="L6" s="42"/>
      <c r="M6" s="42"/>
      <c r="N6" s="42"/>
      <c r="O6" s="42"/>
      <c r="P6" s="42"/>
    </row>
    <row r="7" spans="1:17" ht="24">
      <c r="A7" s="42"/>
      <c r="B7" s="42"/>
      <c r="C7" s="42"/>
      <c r="D7" s="42"/>
      <c r="E7" s="42"/>
      <c r="F7" s="42"/>
      <c r="G7" s="42"/>
      <c r="H7" s="42"/>
      <c r="I7" s="42"/>
      <c r="J7" s="42"/>
      <c r="K7" s="42"/>
      <c r="L7" s="42"/>
      <c r="M7" s="42"/>
      <c r="N7" s="42"/>
      <c r="O7" s="42"/>
      <c r="P7" s="42"/>
    </row>
    <row r="8" spans="1:17" ht="24">
      <c r="A8" s="42"/>
      <c r="B8" s="42"/>
      <c r="C8" s="42"/>
      <c r="D8" s="42"/>
      <c r="E8" s="42"/>
      <c r="F8" s="42"/>
      <c r="G8" s="42"/>
      <c r="H8" s="42"/>
      <c r="I8" s="42"/>
      <c r="J8" s="42"/>
      <c r="K8" s="42"/>
      <c r="L8" s="42"/>
      <c r="M8" s="42"/>
      <c r="N8" s="42"/>
      <c r="O8" s="42"/>
      <c r="P8" s="42"/>
    </row>
    <row r="9" spans="1:17" ht="75.75" customHeight="1">
      <c r="A9" s="2" t="s">
        <v>1</v>
      </c>
      <c r="B9" s="3" t="s">
        <v>2</v>
      </c>
      <c r="C9" s="3" t="s">
        <v>3</v>
      </c>
      <c r="D9" s="4" t="s">
        <v>4</v>
      </c>
      <c r="E9" s="5" t="s">
        <v>5</v>
      </c>
      <c r="F9" s="5" t="s">
        <v>6</v>
      </c>
      <c r="G9" s="6" t="s">
        <v>7</v>
      </c>
      <c r="H9" s="6" t="s">
        <v>8</v>
      </c>
      <c r="I9" s="7" t="s">
        <v>9</v>
      </c>
      <c r="J9" s="7" t="s">
        <v>10</v>
      </c>
      <c r="K9" s="7" t="s">
        <v>11</v>
      </c>
      <c r="L9" s="7" t="s">
        <v>12</v>
      </c>
      <c r="M9" s="7" t="s">
        <v>13</v>
      </c>
      <c r="N9" s="8" t="s">
        <v>14</v>
      </c>
      <c r="O9" s="8" t="s">
        <v>15</v>
      </c>
      <c r="P9" s="9" t="s">
        <v>16</v>
      </c>
    </row>
    <row r="10" spans="1:17" s="18" customFormat="1" ht="81.75" customHeight="1">
      <c r="A10" s="10">
        <v>1</v>
      </c>
      <c r="B10" s="11" t="s">
        <v>17</v>
      </c>
      <c r="C10" s="12" t="s">
        <v>18</v>
      </c>
      <c r="D10" s="11" t="s">
        <v>19</v>
      </c>
      <c r="E10" s="13">
        <v>1</v>
      </c>
      <c r="F10" s="14">
        <v>43101</v>
      </c>
      <c r="G10" s="15" t="s">
        <v>20</v>
      </c>
      <c r="H10" s="15" t="s">
        <v>20</v>
      </c>
      <c r="I10" s="15">
        <v>150</v>
      </c>
      <c r="J10" s="15">
        <v>100</v>
      </c>
      <c r="K10" s="15">
        <v>50</v>
      </c>
      <c r="L10" s="15">
        <v>75</v>
      </c>
      <c r="M10" s="16">
        <v>2018.12</v>
      </c>
      <c r="N10" s="15" t="s">
        <v>21</v>
      </c>
      <c r="O10" s="17" t="s">
        <v>22</v>
      </c>
      <c r="P10" s="15" t="s">
        <v>23</v>
      </c>
      <c r="Q10" s="19"/>
    </row>
    <row r="11" spans="1:17" s="18" customFormat="1" ht="48" customHeight="1">
      <c r="A11" s="10">
        <v>2</v>
      </c>
      <c r="B11" s="20" t="s">
        <v>24</v>
      </c>
      <c r="C11" s="21" t="s">
        <v>25</v>
      </c>
      <c r="D11" s="11" t="s">
        <v>26</v>
      </c>
      <c r="E11" s="22">
        <v>1</v>
      </c>
      <c r="F11" s="14">
        <v>43101</v>
      </c>
      <c r="G11" s="15" t="s">
        <v>20</v>
      </c>
      <c r="H11" s="15" t="s">
        <v>20</v>
      </c>
      <c r="I11" s="23">
        <v>200</v>
      </c>
      <c r="J11" s="16">
        <v>0</v>
      </c>
      <c r="K11" s="16">
        <v>200</v>
      </c>
      <c r="L11" s="16">
        <v>100</v>
      </c>
      <c r="M11" s="16">
        <v>2018.12</v>
      </c>
      <c r="N11" s="15" t="s">
        <v>21</v>
      </c>
      <c r="O11" s="17" t="s">
        <v>22</v>
      </c>
      <c r="P11" s="16" t="s">
        <v>23</v>
      </c>
      <c r="Q11" s="19"/>
    </row>
    <row r="12" spans="1:17" s="24" customFormat="1" ht="66.75" customHeight="1">
      <c r="A12" s="10">
        <v>3</v>
      </c>
      <c r="B12" s="12" t="s">
        <v>27</v>
      </c>
      <c r="C12" s="12" t="s">
        <v>28</v>
      </c>
      <c r="D12" s="12" t="s">
        <v>29</v>
      </c>
      <c r="E12" s="16">
        <v>70</v>
      </c>
      <c r="F12" s="15"/>
      <c r="G12" s="16" t="s">
        <v>30</v>
      </c>
      <c r="H12" s="16" t="s">
        <v>31</v>
      </c>
      <c r="I12" s="16">
        <v>100</v>
      </c>
      <c r="J12" s="16">
        <v>0</v>
      </c>
      <c r="K12" s="16">
        <v>100</v>
      </c>
      <c r="L12" s="16">
        <v>50</v>
      </c>
      <c r="M12" s="16">
        <v>2018.12</v>
      </c>
      <c r="N12" s="15"/>
      <c r="O12" s="15"/>
      <c r="P12" s="16"/>
    </row>
    <row r="13" spans="1:17" s="24" customFormat="1" ht="60" customHeight="1">
      <c r="A13" s="10">
        <v>4</v>
      </c>
      <c r="B13" s="25" t="s">
        <v>32</v>
      </c>
      <c r="C13" s="25" t="s">
        <v>33</v>
      </c>
      <c r="D13" s="25" t="s">
        <v>34</v>
      </c>
      <c r="E13" s="10">
        <v>50</v>
      </c>
      <c r="F13" s="26"/>
      <c r="G13" s="10" t="s">
        <v>30</v>
      </c>
      <c r="H13" s="10" t="s">
        <v>31</v>
      </c>
      <c r="I13" s="10">
        <v>60</v>
      </c>
      <c r="J13" s="10">
        <v>0</v>
      </c>
      <c r="K13" s="10">
        <v>60</v>
      </c>
      <c r="L13" s="10">
        <v>30</v>
      </c>
      <c r="M13" s="10">
        <v>2018.12</v>
      </c>
      <c r="N13" s="26"/>
      <c r="O13" s="26"/>
      <c r="P13" s="10"/>
    </row>
    <row r="14" spans="1:17" ht="85.5" customHeight="1">
      <c r="A14" s="27">
        <v>6</v>
      </c>
      <c r="B14" s="28" t="s">
        <v>50</v>
      </c>
      <c r="C14" s="29" t="s">
        <v>37</v>
      </c>
      <c r="D14" s="30" t="s">
        <v>38</v>
      </c>
      <c r="E14" s="31">
        <v>1</v>
      </c>
      <c r="F14" s="32"/>
      <c r="G14" s="33" t="s">
        <v>35</v>
      </c>
      <c r="H14" s="34"/>
      <c r="I14" s="35" t="s">
        <v>39</v>
      </c>
      <c r="J14" s="36"/>
      <c r="K14" s="36" t="s">
        <v>40</v>
      </c>
      <c r="L14" s="35" t="s">
        <v>40</v>
      </c>
      <c r="M14" s="35">
        <v>2018.12</v>
      </c>
      <c r="N14" s="37"/>
      <c r="O14" s="3"/>
      <c r="P14" s="9"/>
    </row>
    <row r="15" spans="1:17" ht="27">
      <c r="A15" s="39">
        <v>17</v>
      </c>
      <c r="B15" s="40" t="s">
        <v>41</v>
      </c>
      <c r="C15" s="39" t="s">
        <v>42</v>
      </c>
      <c r="D15" s="40" t="s">
        <v>43</v>
      </c>
      <c r="E15" s="39" t="s">
        <v>44</v>
      </c>
      <c r="F15" s="39" t="s">
        <v>45</v>
      </c>
      <c r="G15" s="39" t="s">
        <v>31</v>
      </c>
      <c r="H15" s="39" t="s">
        <v>31</v>
      </c>
      <c r="I15" s="39">
        <v>4</v>
      </c>
      <c r="J15" s="39" t="s">
        <v>46</v>
      </c>
      <c r="K15" s="39">
        <v>4</v>
      </c>
      <c r="L15" s="39">
        <v>3</v>
      </c>
      <c r="M15" s="38" t="s">
        <v>47</v>
      </c>
      <c r="N15" s="39" t="s">
        <v>48</v>
      </c>
      <c r="O15" s="39" t="s">
        <v>46</v>
      </c>
      <c r="P15" s="41"/>
    </row>
  </sheetData>
  <mergeCells count="1">
    <mergeCell ref="A1:P1"/>
  </mergeCells>
  <phoneticPr fontId="1" type="noConversion"/>
  <dataValidations count="2">
    <dataValidation type="list" allowBlank="1" showInputMessage="1" showErrorMessage="1" sqref="F15">
      <formula1>"是,否"</formula1>
    </dataValidation>
    <dataValidation type="list" allowBlank="1" showInputMessage="1" showErrorMessage="1" sqref="G15">
      <formula1>"市级综改,省级新网,中央新网,国家农综"</formula1>
    </dataValidation>
  </dataValidations>
  <pageMargins left="0.19685039370078741" right="0.19685039370078741" top="0.74803149606299213" bottom="0.74803149606299213" header="0.31496062992125984" footer="0.31496062992125984"/>
  <pageSetup paperSize="9" scale="83" fitToWidth="2" fitToHeight="2" orientation="landscape" horizontalDpi="200" verticalDpi="200" r:id="rId1"/>
</worksheet>
</file>

<file path=xl/worksheets/sheet5.xml><?xml version="1.0" encoding="utf-8"?>
<worksheet xmlns="http://schemas.openxmlformats.org/spreadsheetml/2006/main" xmlns:r="http://schemas.openxmlformats.org/officeDocument/2006/relationships">
  <sheetPr>
    <pageSetUpPr fitToPage="1"/>
  </sheetPr>
  <dimension ref="A1:Q9"/>
  <sheetViews>
    <sheetView topLeftCell="A2" zoomScale="85" workbookViewId="0">
      <pane ySplit="1" topLeftCell="A3" activePane="bottomLeft" state="frozen"/>
      <selection activeCell="A2" sqref="A2"/>
      <selection pane="bottomLeft" activeCell="B15" sqref="B15"/>
    </sheetView>
  </sheetViews>
  <sheetFormatPr defaultRowHeight="13.5"/>
  <cols>
    <col min="1" max="1" width="4.75" style="1" customWidth="1"/>
    <col min="2" max="2" width="14.25" style="1" customWidth="1"/>
    <col min="3" max="3" width="11.5" style="1" customWidth="1"/>
    <col min="4" max="4" width="23.125" style="1" customWidth="1"/>
    <col min="5" max="5" width="6.125" style="1" customWidth="1"/>
    <col min="6" max="6" width="14.25" style="1" customWidth="1"/>
    <col min="7" max="7" width="7" style="1" customWidth="1"/>
    <col min="8" max="8" width="7.375" style="1" customWidth="1"/>
    <col min="9" max="9" width="8.75" style="1" customWidth="1"/>
    <col min="10" max="10" width="8.375" style="1" customWidth="1"/>
    <col min="11" max="11" width="6" style="1" customWidth="1"/>
    <col min="12" max="12" width="8.875" style="1" customWidth="1"/>
    <col min="13" max="13" width="8.5" style="1" customWidth="1"/>
    <col min="14" max="14" width="7.375" style="1" customWidth="1"/>
    <col min="15" max="15" width="5.25" style="1" customWidth="1"/>
    <col min="16" max="16" width="4.875" style="1" customWidth="1"/>
    <col min="17" max="16384" width="9" style="1"/>
  </cols>
  <sheetData>
    <row r="1" spans="1:17" ht="24" hidden="1">
      <c r="A1" s="180" t="s">
        <v>0</v>
      </c>
      <c r="B1" s="180"/>
      <c r="C1" s="180"/>
      <c r="D1" s="180"/>
      <c r="E1" s="180"/>
      <c r="F1" s="180"/>
      <c r="G1" s="180"/>
      <c r="H1" s="180"/>
      <c r="I1" s="180"/>
      <c r="J1" s="180"/>
      <c r="K1" s="180"/>
      <c r="L1" s="180"/>
      <c r="M1" s="180"/>
      <c r="N1" s="180"/>
      <c r="O1" s="180"/>
      <c r="P1" s="180"/>
    </row>
    <row r="2" spans="1:17" ht="75.75" customHeight="1">
      <c r="A2" s="2" t="s">
        <v>1</v>
      </c>
      <c r="B2" s="3" t="s">
        <v>2</v>
      </c>
      <c r="C2" s="3" t="s">
        <v>3</v>
      </c>
      <c r="D2" s="4" t="s">
        <v>4</v>
      </c>
      <c r="E2" s="5" t="s">
        <v>5</v>
      </c>
      <c r="F2" s="5" t="s">
        <v>6</v>
      </c>
      <c r="G2" s="6" t="s">
        <v>7</v>
      </c>
      <c r="H2" s="6" t="s">
        <v>8</v>
      </c>
      <c r="I2" s="7" t="s">
        <v>9</v>
      </c>
      <c r="J2" s="7" t="s">
        <v>10</v>
      </c>
      <c r="K2" s="7" t="s">
        <v>11</v>
      </c>
      <c r="L2" s="7" t="s">
        <v>12</v>
      </c>
      <c r="M2" s="7" t="s">
        <v>13</v>
      </c>
      <c r="N2" s="8" t="s">
        <v>14</v>
      </c>
      <c r="O2" s="8" t="s">
        <v>15</v>
      </c>
      <c r="P2" s="9" t="s">
        <v>16</v>
      </c>
    </row>
    <row r="3" spans="1:17" s="18" customFormat="1" ht="81.75" customHeight="1">
      <c r="A3" s="10">
        <v>1</v>
      </c>
      <c r="B3" s="11" t="s">
        <v>17</v>
      </c>
      <c r="C3" s="12" t="s">
        <v>18</v>
      </c>
      <c r="D3" s="11" t="s">
        <v>19</v>
      </c>
      <c r="E3" s="13">
        <v>1</v>
      </c>
      <c r="F3" s="14">
        <v>43101</v>
      </c>
      <c r="G3" s="15" t="s">
        <v>20</v>
      </c>
      <c r="H3" s="15" t="s">
        <v>20</v>
      </c>
      <c r="I3" s="15">
        <v>150</v>
      </c>
      <c r="J3" s="15">
        <v>100</v>
      </c>
      <c r="K3" s="15">
        <v>50</v>
      </c>
      <c r="L3" s="15">
        <v>75</v>
      </c>
      <c r="M3" s="16">
        <v>2018.12</v>
      </c>
      <c r="N3" s="15" t="s">
        <v>21</v>
      </c>
      <c r="O3" s="17" t="s">
        <v>22</v>
      </c>
      <c r="P3" s="15" t="s">
        <v>23</v>
      </c>
      <c r="Q3" s="19"/>
    </row>
    <row r="4" spans="1:17" s="18" customFormat="1" ht="48" customHeight="1">
      <c r="A4" s="10">
        <v>2</v>
      </c>
      <c r="B4" s="20" t="s">
        <v>24</v>
      </c>
      <c r="C4" s="21" t="s">
        <v>25</v>
      </c>
      <c r="D4" s="11" t="s">
        <v>26</v>
      </c>
      <c r="E4" s="22">
        <v>1</v>
      </c>
      <c r="F4" s="14">
        <v>43101</v>
      </c>
      <c r="G4" s="15" t="s">
        <v>20</v>
      </c>
      <c r="H4" s="15" t="s">
        <v>20</v>
      </c>
      <c r="I4" s="23">
        <v>200</v>
      </c>
      <c r="J4" s="16">
        <v>0</v>
      </c>
      <c r="K4" s="16">
        <v>200</v>
      </c>
      <c r="L4" s="16">
        <v>100</v>
      </c>
      <c r="M4" s="16">
        <v>2018.12</v>
      </c>
      <c r="N4" s="15" t="s">
        <v>21</v>
      </c>
      <c r="O4" s="17" t="s">
        <v>22</v>
      </c>
      <c r="P4" s="16" t="s">
        <v>23</v>
      </c>
      <c r="Q4" s="19"/>
    </row>
    <row r="5" spans="1:17" s="24" customFormat="1" ht="66.75" customHeight="1">
      <c r="A5" s="10">
        <v>3</v>
      </c>
      <c r="B5" s="12" t="s">
        <v>27</v>
      </c>
      <c r="C5" s="12" t="s">
        <v>28</v>
      </c>
      <c r="D5" s="12" t="s">
        <v>29</v>
      </c>
      <c r="E5" s="16">
        <v>70</v>
      </c>
      <c r="F5" s="15"/>
      <c r="G5" s="16" t="s">
        <v>30</v>
      </c>
      <c r="H5" s="16" t="s">
        <v>31</v>
      </c>
      <c r="I5" s="16">
        <v>100</v>
      </c>
      <c r="J5" s="16">
        <v>0</v>
      </c>
      <c r="K5" s="16">
        <v>100</v>
      </c>
      <c r="L5" s="16">
        <v>50</v>
      </c>
      <c r="M5" s="16">
        <v>2018.12</v>
      </c>
      <c r="N5" s="15"/>
      <c r="O5" s="15"/>
      <c r="P5" s="16"/>
    </row>
    <row r="6" spans="1:17" s="24" customFormat="1" ht="60" customHeight="1">
      <c r="A6" s="10">
        <v>4</v>
      </c>
      <c r="B6" s="25" t="s">
        <v>32</v>
      </c>
      <c r="C6" s="25" t="s">
        <v>33</v>
      </c>
      <c r="D6" s="25" t="s">
        <v>34</v>
      </c>
      <c r="E6" s="10">
        <v>50</v>
      </c>
      <c r="F6" s="26"/>
      <c r="G6" s="10" t="s">
        <v>30</v>
      </c>
      <c r="H6" s="10" t="s">
        <v>31</v>
      </c>
      <c r="I6" s="10">
        <v>60</v>
      </c>
      <c r="J6" s="10">
        <v>0</v>
      </c>
      <c r="K6" s="10">
        <v>60</v>
      </c>
      <c r="L6" s="10">
        <v>30</v>
      </c>
      <c r="M6" s="10">
        <v>2018.12</v>
      </c>
      <c r="N6" s="26"/>
      <c r="O6" s="26"/>
      <c r="P6" s="10"/>
    </row>
    <row r="7" spans="1:17" ht="85.5" customHeight="1">
      <c r="A7" s="27">
        <v>6</v>
      </c>
      <c r="B7" s="28" t="s">
        <v>36</v>
      </c>
      <c r="C7" s="29" t="s">
        <v>37</v>
      </c>
      <c r="D7" s="30" t="s">
        <v>38</v>
      </c>
      <c r="E7" s="31">
        <v>1</v>
      </c>
      <c r="F7" s="32"/>
      <c r="G7" s="33" t="s">
        <v>35</v>
      </c>
      <c r="H7" s="34"/>
      <c r="I7" s="35" t="s">
        <v>39</v>
      </c>
      <c r="J7" s="36"/>
      <c r="K7" s="36" t="s">
        <v>40</v>
      </c>
      <c r="L7" s="35" t="s">
        <v>40</v>
      </c>
      <c r="M7" s="35">
        <v>2018.12</v>
      </c>
      <c r="N7" s="37"/>
      <c r="O7" s="3"/>
      <c r="P7" s="9"/>
    </row>
    <row r="8" spans="1:17" ht="27">
      <c r="A8" s="39">
        <v>17</v>
      </c>
      <c r="B8" s="40" t="s">
        <v>41</v>
      </c>
      <c r="C8" s="39" t="s">
        <v>42</v>
      </c>
      <c r="D8" s="40" t="s">
        <v>43</v>
      </c>
      <c r="E8" s="39" t="s">
        <v>44</v>
      </c>
      <c r="F8" s="39" t="s">
        <v>45</v>
      </c>
      <c r="G8" s="39" t="s">
        <v>31</v>
      </c>
      <c r="H8" s="39" t="s">
        <v>31</v>
      </c>
      <c r="I8" s="39">
        <v>4</v>
      </c>
      <c r="J8" s="39" t="s">
        <v>46</v>
      </c>
      <c r="K8" s="39">
        <v>4</v>
      </c>
      <c r="L8" s="39">
        <v>3</v>
      </c>
      <c r="M8" s="38" t="s">
        <v>47</v>
      </c>
      <c r="N8" s="39" t="s">
        <v>48</v>
      </c>
      <c r="O8" s="39" t="s">
        <v>46</v>
      </c>
      <c r="P8" s="41"/>
    </row>
    <row r="9" spans="1:17" ht="27">
      <c r="D9" s="40" t="s">
        <v>49</v>
      </c>
    </row>
  </sheetData>
  <mergeCells count="1">
    <mergeCell ref="A1:P1"/>
  </mergeCells>
  <phoneticPr fontId="1" type="noConversion"/>
  <dataValidations count="2">
    <dataValidation type="list" allowBlank="1" showInputMessage="1" showErrorMessage="1" sqref="G8">
      <formula1>"市级综改,省级新网,中央新网,国家农综"</formula1>
    </dataValidation>
    <dataValidation type="list" allowBlank="1" showInputMessage="1" showErrorMessage="1" sqref="F8">
      <formula1>"是,否"</formula1>
    </dataValidation>
  </dataValidations>
  <pageMargins left="0.19685039370078741" right="0.19685039370078741" top="0.74803149606299213" bottom="0.74803149606299213" header="0.31496062992125984" footer="0.31496062992125984"/>
  <pageSetup paperSize="9" scale="83" fitToWidth="2" fitToHeight="2" orientation="landscape" horizontalDpi="200" verticalDpi="200"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7</vt:i4>
      </vt:variant>
    </vt:vector>
  </HeadingPairs>
  <TitlesOfParts>
    <vt:vector size="15" baseType="lpstr">
      <vt:lpstr>Sheet2 (4)</vt:lpstr>
      <vt:lpstr>Sheet2 (3)</vt:lpstr>
      <vt:lpstr>Sheet2 (2)</vt:lpstr>
      <vt:lpstr>Sheet1 (3)</vt:lpstr>
      <vt:lpstr>Sheet1 (2)</vt:lpstr>
      <vt:lpstr>Sheet1</vt:lpstr>
      <vt:lpstr>Sheet2</vt:lpstr>
      <vt:lpstr>Sheet3</vt:lpstr>
      <vt:lpstr>'Sheet1 (2)'!Print_Area</vt:lpstr>
      <vt:lpstr>'Sheet1 (3)'!Print_Area</vt:lpstr>
      <vt:lpstr>'Sheet2 (2)'!Print_Area</vt:lpstr>
      <vt:lpstr>'Sheet2 (3)'!Print_Area</vt:lpstr>
      <vt:lpstr>'Sheet2 (4)'!Print_Area</vt:lpstr>
      <vt:lpstr>'Sheet2 (3)'!Print_Titles</vt:lpstr>
      <vt:lpstr>'Sheet2 (4)'!Print_Titles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2018-10-17T09:29:48Z</dcterms:modified>
</cp:coreProperties>
</file>